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d.helsinki.fi\home\i\isisisis\Documents\Tapahtuma-aika-analyysi\Neljäs osatyö\Liikunta ja dementia\"/>
    </mc:Choice>
  </mc:AlternateContent>
  <xr:revisionPtr revIDLastSave="0" documentId="13_ncr:1_{76CE9EB5-F28E-4786-B7B9-8B1486F46EAE}" xr6:coauthVersionLast="46" xr6:coauthVersionMax="46" xr10:uidLastSave="{00000000-0000-0000-0000-000000000000}"/>
  <bookViews>
    <workbookView xWindow="-108" yWindow="-108" windowWidth="23256" windowHeight="12576" firstSheet="8" activeTab="10" xr2:uid="{F48662D6-12E4-48CF-8F88-1EA486970F64}"/>
  </bookViews>
  <sheets>
    <sheet name="Dementia studies" sheetId="1" r:id="rId1"/>
    <sheet name="Alzheimer's disease studies" sheetId="2" r:id="rId2"/>
    <sheet name="Vascular dementia studies" sheetId="3" r:id="rId3"/>
    <sheet name="Work-related physical activity" sheetId="6" r:id="rId4"/>
    <sheet name="Quality assessment" sheetId="5" r:id="rId5"/>
    <sheet name="Dose-response_ACD_AllStudies" sheetId="10" r:id="rId6"/>
    <sheet name="Dose-response_ACD_3OrMoreGroups" sheetId="11" r:id="rId7"/>
    <sheet name="Dose-response_AD_AllStudies" sheetId="8" r:id="rId8"/>
    <sheet name="Dose-response_AD_3OrMoreGroups" sheetId="7" r:id="rId9"/>
    <sheet name="Dose-response_VD_AllStudies" sheetId="12" r:id="rId10"/>
    <sheet name="Dose-response_VD_3OrMoreGroups" sheetId="13" r:id="rId11"/>
  </sheets>
  <definedNames>
    <definedName name="_xlnm._FilterDatabase" localSheetId="0" hidden="1">'Dementia studies'!$A$1:$AQ$85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3" l="1"/>
  <c r="M8" i="3"/>
  <c r="K8" i="3"/>
  <c r="O42" i="2" l="1"/>
  <c r="M42" i="2"/>
  <c r="K42" i="2"/>
  <c r="O41" i="2"/>
  <c r="M41" i="2"/>
  <c r="K41" i="2"/>
  <c r="O40" i="2"/>
  <c r="M40" i="2"/>
  <c r="K40" i="2"/>
  <c r="O39" i="2"/>
  <c r="M39" i="2"/>
  <c r="K39" i="2"/>
  <c r="O38" i="2"/>
  <c r="M38" i="2"/>
  <c r="K38" i="2"/>
  <c r="O27" i="2"/>
  <c r="M27" i="2"/>
  <c r="K27" i="2"/>
  <c r="O26" i="2"/>
  <c r="M26" i="2"/>
  <c r="K26" i="2"/>
  <c r="P27" i="2" l="1"/>
  <c r="P26" i="2"/>
  <c r="O24" i="2" l="1"/>
  <c r="M24" i="2"/>
  <c r="K24" i="2"/>
  <c r="O16" i="2"/>
  <c r="M16" i="2"/>
  <c r="K16" i="2"/>
  <c r="O15" i="2"/>
  <c r="M15" i="2"/>
  <c r="K15" i="2"/>
  <c r="O14" i="2"/>
  <c r="M14" i="2"/>
  <c r="K14" i="2"/>
  <c r="O13" i="2"/>
  <c r="M13" i="2"/>
  <c r="K13" i="2"/>
  <c r="O12" i="2"/>
  <c r="M12" i="2"/>
  <c r="K12" i="2"/>
  <c r="P12" i="2" l="1"/>
  <c r="P16" i="2"/>
  <c r="P13" i="2"/>
  <c r="P15" i="2"/>
  <c r="P14" i="2"/>
  <c r="Q85" i="1" l="1"/>
  <c r="O83" i="1"/>
  <c r="M83" i="1"/>
  <c r="K83" i="1"/>
  <c r="O73" i="1"/>
  <c r="M73" i="1"/>
  <c r="K73" i="1"/>
  <c r="O72" i="1"/>
  <c r="M72" i="1"/>
  <c r="K72" i="1"/>
  <c r="O71" i="1"/>
  <c r="M71" i="1"/>
  <c r="K71" i="1"/>
  <c r="O70" i="1"/>
  <c r="M70" i="1"/>
  <c r="K70" i="1"/>
  <c r="O69" i="1"/>
  <c r="M69" i="1"/>
  <c r="K69" i="1"/>
  <c r="K66" i="1"/>
  <c r="M66" i="1"/>
  <c r="O66" i="1"/>
  <c r="O61" i="1"/>
  <c r="M61" i="1"/>
  <c r="K61" i="1"/>
  <c r="O54" i="1"/>
  <c r="M54" i="1"/>
  <c r="K54" i="1"/>
  <c r="O53" i="1"/>
  <c r="M53" i="1"/>
  <c r="K53" i="1"/>
  <c r="O52" i="1"/>
  <c r="M52" i="1"/>
  <c r="K52" i="1"/>
  <c r="O51" i="1"/>
  <c r="M51" i="1"/>
  <c r="K51" i="1"/>
  <c r="O50" i="1"/>
  <c r="M50" i="1"/>
  <c r="K50" i="1"/>
  <c r="O48" i="1"/>
  <c r="M48" i="1"/>
  <c r="K48" i="1"/>
  <c r="P47" i="1"/>
  <c r="P46" i="1"/>
  <c r="O40" i="1"/>
  <c r="M40" i="1"/>
  <c r="K40" i="1"/>
  <c r="O30" i="1"/>
  <c r="M30" i="1"/>
  <c r="K30" i="1"/>
  <c r="O29" i="1"/>
  <c r="M29" i="1"/>
  <c r="K29" i="1"/>
  <c r="O28" i="1"/>
  <c r="M28" i="1"/>
  <c r="K28" i="1"/>
  <c r="O27" i="1"/>
  <c r="M27" i="1"/>
  <c r="K27" i="1"/>
  <c r="O26" i="1"/>
  <c r="M26" i="1"/>
  <c r="K26" i="1"/>
  <c r="O25" i="1"/>
  <c r="M25" i="1"/>
  <c r="K25" i="1"/>
  <c r="O12" i="1"/>
  <c r="M12" i="1"/>
  <c r="K12" i="1"/>
  <c r="O6" i="1"/>
  <c r="M6" i="1"/>
  <c r="K6" i="1"/>
  <c r="P83" i="1" l="1"/>
  <c r="P66" i="1"/>
  <c r="P61" i="1"/>
  <c r="P50" i="1"/>
  <c r="P54" i="1"/>
  <c r="P52" i="1"/>
  <c r="P53" i="1"/>
  <c r="P51" i="1"/>
  <c r="P48" i="1"/>
  <c r="P40" i="1"/>
  <c r="P28" i="1"/>
  <c r="P29" i="1"/>
  <c r="P27" i="1"/>
  <c r="P26" i="1"/>
  <c r="P25" i="1"/>
  <c r="P30" i="1"/>
  <c r="P12" i="1"/>
  <c r="P6" i="1"/>
  <c r="K2" i="6" l="1"/>
  <c r="I2" i="6"/>
  <c r="G2" i="6"/>
  <c r="P15" i="3"/>
  <c r="O13" i="3"/>
  <c r="M13" i="3"/>
  <c r="K13" i="3"/>
  <c r="O12" i="3"/>
  <c r="M12" i="3"/>
  <c r="K12" i="3"/>
  <c r="O11" i="3"/>
  <c r="M11" i="3"/>
  <c r="K11" i="3"/>
  <c r="O10" i="3"/>
  <c r="M10" i="3"/>
  <c r="K10" i="3"/>
  <c r="O9" i="3"/>
  <c r="M9" i="3"/>
  <c r="K9" i="3"/>
  <c r="O5" i="3"/>
  <c r="M5" i="3"/>
  <c r="K5" i="3"/>
  <c r="O4" i="3"/>
  <c r="M4" i="3"/>
  <c r="K4" i="3"/>
  <c r="O3" i="3"/>
  <c r="M3" i="3"/>
  <c r="K3" i="3"/>
  <c r="Q46" i="2"/>
  <c r="O44" i="2"/>
  <c r="M44" i="2"/>
  <c r="K44" i="2"/>
  <c r="O43" i="2"/>
  <c r="M43" i="2"/>
  <c r="K43" i="2"/>
  <c r="O37" i="2"/>
  <c r="M37" i="2"/>
  <c r="K37" i="2"/>
  <c r="O36" i="2"/>
  <c r="M36" i="2"/>
  <c r="K36" i="2"/>
  <c r="O35" i="2"/>
  <c r="M35" i="2"/>
  <c r="K35" i="2"/>
  <c r="O34" i="2"/>
  <c r="M34" i="2"/>
  <c r="K34" i="2"/>
  <c r="O32" i="2"/>
  <c r="M32" i="2"/>
  <c r="K32" i="2"/>
  <c r="O30" i="2"/>
  <c r="M30" i="2"/>
  <c r="K30" i="2"/>
  <c r="O29" i="2"/>
  <c r="M29" i="2"/>
  <c r="K29" i="2"/>
  <c r="O28" i="2"/>
  <c r="M28" i="2"/>
  <c r="K28" i="2"/>
  <c r="O25" i="2"/>
  <c r="M25" i="2"/>
  <c r="K25" i="2"/>
  <c r="O21" i="2"/>
  <c r="M21" i="2"/>
  <c r="K21" i="2"/>
  <c r="O18" i="2"/>
  <c r="M18" i="2"/>
  <c r="K18" i="2"/>
  <c r="O17" i="2"/>
  <c r="M17" i="2"/>
  <c r="K17" i="2"/>
  <c r="O11" i="2"/>
  <c r="M11" i="2"/>
  <c r="K11" i="2"/>
  <c r="O10" i="2"/>
  <c r="M10" i="2"/>
  <c r="K10" i="2"/>
  <c r="O8" i="2"/>
  <c r="M8" i="2"/>
  <c r="K8" i="2"/>
  <c r="O7" i="2"/>
  <c r="M7" i="2"/>
  <c r="K7" i="2"/>
  <c r="O6" i="2"/>
  <c r="M6" i="2"/>
  <c r="K6" i="2"/>
  <c r="O5" i="2"/>
  <c r="M5" i="2"/>
  <c r="K5" i="2"/>
  <c r="O2" i="2"/>
  <c r="M2" i="2"/>
  <c r="K2" i="2"/>
  <c r="O84" i="1" l="1"/>
  <c r="M84" i="1"/>
  <c r="K84" i="1"/>
  <c r="O19" i="1" l="1"/>
  <c r="M19" i="1"/>
  <c r="O17" i="1" l="1"/>
  <c r="O78" i="1" l="1"/>
  <c r="M78" i="1"/>
  <c r="K78" i="1"/>
  <c r="O77" i="1"/>
  <c r="M77" i="1"/>
  <c r="K77" i="1"/>
  <c r="O75" i="1"/>
  <c r="M75" i="1"/>
  <c r="K75" i="1"/>
  <c r="O74" i="1"/>
  <c r="M74" i="1"/>
  <c r="K74" i="1"/>
  <c r="O68" i="1"/>
  <c r="M68" i="1"/>
  <c r="K68" i="1"/>
  <c r="O67" i="1"/>
  <c r="M67" i="1"/>
  <c r="K67" i="1"/>
  <c r="O65" i="1"/>
  <c r="M65" i="1"/>
  <c r="K65" i="1"/>
  <c r="O64" i="1"/>
  <c r="M64" i="1"/>
  <c r="K64" i="1"/>
  <c r="O63" i="1"/>
  <c r="M63" i="1"/>
  <c r="K63" i="1"/>
  <c r="O62" i="1"/>
  <c r="M62" i="1"/>
  <c r="K62" i="1"/>
  <c r="O60" i="1"/>
  <c r="M60" i="1"/>
  <c r="K60" i="1"/>
  <c r="O59" i="1"/>
  <c r="M59" i="1"/>
  <c r="K59" i="1"/>
  <c r="O58" i="1"/>
  <c r="M58" i="1"/>
  <c r="K58" i="1"/>
  <c r="O57" i="1"/>
  <c r="M57" i="1"/>
  <c r="K57" i="1"/>
  <c r="O56" i="1"/>
  <c r="M56" i="1"/>
  <c r="K56" i="1"/>
  <c r="O55" i="1"/>
  <c r="M55" i="1"/>
  <c r="K55" i="1"/>
  <c r="O49" i="1"/>
  <c r="M49" i="1"/>
  <c r="K49" i="1"/>
  <c r="O45" i="1"/>
  <c r="M45" i="1"/>
  <c r="K45" i="1"/>
  <c r="O44" i="1"/>
  <c r="M44" i="1"/>
  <c r="K44" i="1"/>
  <c r="O43" i="1"/>
  <c r="M43" i="1"/>
  <c r="K43" i="1"/>
  <c r="O42" i="1"/>
  <c r="M42" i="1"/>
  <c r="K42" i="1"/>
  <c r="O36" i="1"/>
  <c r="M36" i="1"/>
  <c r="K36" i="1"/>
  <c r="O33" i="1"/>
  <c r="M33" i="1"/>
  <c r="K33" i="1"/>
  <c r="O32" i="1"/>
  <c r="M32" i="1"/>
  <c r="K32" i="1"/>
  <c r="O24" i="1"/>
  <c r="M24" i="1"/>
  <c r="K24" i="1"/>
  <c r="O23" i="1"/>
  <c r="M23" i="1"/>
  <c r="K23" i="1"/>
  <c r="O22" i="1"/>
  <c r="M22" i="1"/>
  <c r="K22" i="1"/>
  <c r="O21" i="1"/>
  <c r="M21" i="1"/>
  <c r="K21" i="1"/>
  <c r="O18" i="1"/>
  <c r="M18" i="1"/>
  <c r="K18" i="1"/>
  <c r="M17" i="1"/>
  <c r="K17" i="1"/>
  <c r="O14" i="1"/>
  <c r="M14" i="1"/>
  <c r="K14" i="1"/>
  <c r="O13" i="1"/>
  <c r="M13" i="1"/>
  <c r="K13" i="1"/>
  <c r="O11" i="1"/>
  <c r="M11" i="1"/>
  <c r="K11" i="1"/>
  <c r="O3" i="1"/>
  <c r="M3" i="1"/>
  <c r="K3" i="1"/>
</calcChain>
</file>

<file path=xl/sharedStrings.xml><?xml version="1.0" encoding="utf-8"?>
<sst xmlns="http://schemas.openxmlformats.org/spreadsheetml/2006/main" count="4229" uniqueCount="679">
  <si>
    <t>Publication</t>
  </si>
  <si>
    <t>Reference category</t>
  </si>
  <si>
    <t>HR or OR</t>
  </si>
  <si>
    <t>RR</t>
  </si>
  <si>
    <t>RR lower limit (95%)</t>
  </si>
  <si>
    <t>RR Upper Limit (95%)</t>
  </si>
  <si>
    <t>Country of origin</t>
  </si>
  <si>
    <t>Publication year</t>
  </si>
  <si>
    <t>Design</t>
  </si>
  <si>
    <t>Age at baseline</t>
  </si>
  <si>
    <t>Sample size</t>
  </si>
  <si>
    <t>Abellan van Kan 2012</t>
  </si>
  <si>
    <t>&lt; 1h of PA/wk</t>
  </si>
  <si>
    <t>Low PA</t>
  </si>
  <si>
    <t>Dichotomous</t>
  </si>
  <si>
    <t>OR</t>
  </si>
  <si>
    <t xml:space="preserve">At least one physical activity for at least 1 hour a week </t>
  </si>
  <si>
    <t>France</t>
  </si>
  <si>
    <t>Prospective cohort study</t>
  </si>
  <si>
    <t>at least 75 years (mean, standard deviation or range not told)</t>
  </si>
  <si>
    <t>0</t>
  </si>
  <si>
    <t>Self-report of "Hardly any PA"</t>
  </si>
  <si>
    <t>None</t>
  </si>
  <si>
    <t>Four categories</t>
  </si>
  <si>
    <t>Self-report of "walking or light gardening"</t>
  </si>
  <si>
    <t>Sweden</t>
  </si>
  <si>
    <t>Case-control study</t>
  </si>
  <si>
    <t>48.1 (4.9 SD)</t>
  </si>
  <si>
    <t>1</t>
  </si>
  <si>
    <t>2</t>
  </si>
  <si>
    <t>Self-report of "regular exercise"</t>
  </si>
  <si>
    <t>Self-report of "hard training"</t>
  </si>
  <si>
    <t>Blasko 2014</t>
  </si>
  <si>
    <t xml:space="preserve">    </t>
  </si>
  <si>
    <t>Continuous</t>
  </si>
  <si>
    <t>Composite score of physical activities (diversity)</t>
  </si>
  <si>
    <t>Austria</t>
  </si>
  <si>
    <t>75.8 years</t>
  </si>
  <si>
    <t>Carlson 2008</t>
  </si>
  <si>
    <t xml:space="preserve">   </t>
  </si>
  <si>
    <t>Summary score of gardening, sports and outdoor activities</t>
  </si>
  <si>
    <t>USA</t>
  </si>
  <si>
    <t>44.7 years</t>
  </si>
  <si>
    <r>
      <t>Chang 2010 (</t>
    </r>
    <r>
      <rPr>
        <sz val="11"/>
        <color theme="1"/>
        <rFont val="Calibri"/>
        <family val="2"/>
      </rPr>
      <t>≤5h)</t>
    </r>
  </si>
  <si>
    <t xml:space="preserve">None </t>
  </si>
  <si>
    <t>Three categories</t>
  </si>
  <si>
    <t>≤5h of PA per week</t>
  </si>
  <si>
    <t>Iceland</t>
  </si>
  <si>
    <t>51 years</t>
  </si>
  <si>
    <t>Chang 2010 (&gt;5h)</t>
  </si>
  <si>
    <t>&gt; 5h of PA per week</t>
  </si>
  <si>
    <t>de Bruijn 2013</t>
  </si>
  <si>
    <t xml:space="preserve"> </t>
  </si>
  <si>
    <t>HR</t>
  </si>
  <si>
    <t>SDs of log transformed MET hours per week</t>
  </si>
  <si>
    <t>the Netherlands</t>
  </si>
  <si>
    <t>72.7 (7.2 SD) years</t>
  </si>
  <si>
    <t>Dupré 2020</t>
  </si>
  <si>
    <t>Total PA amount highest tertile (intensity*(times/month)*(months/year))</t>
  </si>
  <si>
    <t>72-97 years (mean not given)</t>
  </si>
  <si>
    <t>Total PA amount second tertile (intensity*(times/month)*(months/year))</t>
  </si>
  <si>
    <t>Elwood 2013</t>
  </si>
  <si>
    <t>&lt; 2miles walking to work daily and &lt; 10 miles cycling to work daily and vigorous exercise is not a habit</t>
  </si>
  <si>
    <t>Moderate PA</t>
  </si>
  <si>
    <r>
      <t xml:space="preserve">walking </t>
    </r>
    <r>
      <rPr>
        <sz val="11"/>
        <color theme="1"/>
        <rFont val="Calibri"/>
        <family val="2"/>
      </rPr>
      <t>≥2</t>
    </r>
    <r>
      <rPr>
        <sz val="11"/>
        <color theme="1"/>
        <rFont val="Calibri"/>
        <family val="2"/>
        <scheme val="minor"/>
      </rPr>
      <t xml:space="preserve"> miles to work each day, or cycling ≥10 miles to work each day, or ‘vigorous’ exercise described as a regular habit</t>
    </r>
  </si>
  <si>
    <t>United Kingdom</t>
  </si>
  <si>
    <t>45-59 years (mean, spread not told)</t>
  </si>
  <si>
    <t>Gelber 2012</t>
  </si>
  <si>
    <t>Three lower quartiles (the highest mean 7.2h light PA or 4.4h moderate PA per day)</t>
  </si>
  <si>
    <t>Highest quartile of light or moderate PA (mean 7.2 h light PA/day or 4.4 h of moderate activity)</t>
  </si>
  <si>
    <t>Case-control study nested in prospective cohort study</t>
  </si>
  <si>
    <t>52 years</t>
  </si>
  <si>
    <t>Grasset 2017</t>
  </si>
  <si>
    <t>Self-report of "no sports practice"</t>
  </si>
  <si>
    <t>Self-report of "sports practice"</t>
  </si>
  <si>
    <t>Longitudinal cohort study</t>
  </si>
  <si>
    <t>At least 65 years (mean not presented and a reference article is not available)</t>
  </si>
  <si>
    <t>Gross 2017</t>
  </si>
  <si>
    <t>Lowest 90% of MET h/day</t>
  </si>
  <si>
    <t>Continuous, dichotomous</t>
  </si>
  <si>
    <t>Highest 10% of MET h/day</t>
  </si>
  <si>
    <t>47.1 (5.1 SD)</t>
  </si>
  <si>
    <t>&lt; 6 MET-h/wk</t>
  </si>
  <si>
    <t>≥3 days of vigorous PA of at least 20 min/day OR
≥5 days of moderate PA or walking of ≥ 30 min/day</t>
  </si>
  <si>
    <t>Nigeria</t>
  </si>
  <si>
    <t>74.5 (SD 8.4)</t>
  </si>
  <si>
    <t>Vigorous PA  ≥3 days and accumulating at least 1500 MET-minutes/wk or any combination of light, moderate or vigorous PA ≥ 3000 MET-minutes/week</t>
  </si>
  <si>
    <t>Lowest tertile</t>
  </si>
  <si>
    <t>Tertiles, continuous</t>
  </si>
  <si>
    <t>Second tertile of MET</t>
  </si>
  <si>
    <t>median 57.5 (IQR 51.0–63.8)</t>
  </si>
  <si>
    <t>Tertiles</t>
  </si>
  <si>
    <t>Highest tertile of MET</t>
  </si>
  <si>
    <t xml:space="preserve">Hessler 2016 </t>
  </si>
  <si>
    <t>No vigorous PA</t>
  </si>
  <si>
    <t>vigorous PA ≥ 3 times per week</t>
  </si>
  <si>
    <t>Germany</t>
  </si>
  <si>
    <t>Prospective population-based study</t>
  </si>
  <si>
    <t>67.28 (SD 7.57)</t>
  </si>
  <si>
    <t>vigorous PA 1-2 times/wk</t>
  </si>
  <si>
    <t>Kim 2011</t>
  </si>
  <si>
    <t>Ordinal</t>
  </si>
  <si>
    <t>a 4-point scale (very active, fairly active, not very active, not at all active) of PA</t>
  </si>
  <si>
    <t>South Korea</t>
  </si>
  <si>
    <t>71.8 years (SD 4.9 -5.7)</t>
  </si>
  <si>
    <t>Larson 2006</t>
  </si>
  <si>
    <t>Exercise &lt; 3 times/wk (15min duration)</t>
  </si>
  <si>
    <t>PA ≥3 times per week</t>
  </si>
  <si>
    <t>73.8 years</t>
  </si>
  <si>
    <t>No PA</t>
  </si>
  <si>
    <t xml:space="preserve">PA &lt;3 times per week </t>
  </si>
  <si>
    <t>Canada</t>
  </si>
  <si>
    <t>Not told from at least 65 years to over 85 years</t>
  </si>
  <si>
    <t>PA ≥3 times per week at an intensity of walking</t>
  </si>
  <si>
    <t>PA ≥3 times per week at an intensity greater than walking</t>
  </si>
  <si>
    <t>Lee  2015 (J Am Med)</t>
  </si>
  <si>
    <t>No "aerobic exercise" (not specified further)</t>
  </si>
  <si>
    <t>Aerobic exercise (not specified further)</t>
  </si>
  <si>
    <t>Hong Kong, China</t>
  </si>
  <si>
    <t>74,2 years (range or SD not given)</t>
  </si>
  <si>
    <t>Lipnicki 2017</t>
  </si>
  <si>
    <t>Number of PA activities</t>
  </si>
  <si>
    <t>Australia</t>
  </si>
  <si>
    <t>78.7 (4SD 4.8) years</t>
  </si>
  <si>
    <t>Sedentary lifestyle (i.e., only minimal house chores or short walks at home)</t>
  </si>
  <si>
    <t>Regular house chores, walks independently at home</t>
  </si>
  <si>
    <t>Spain</t>
  </si>
  <si>
    <t>75,96 years (SD, range not given)</t>
  </si>
  <si>
    <t>Regular house chores, walks up to one kilometer per day</t>
  </si>
  <si>
    <t>Heavy housework, walks more
than one kilometer or practices any sport regularly</t>
  </si>
  <si>
    <t>Luck 2014</t>
  </si>
  <si>
    <t>81.1 (SD 3.5) years</t>
  </si>
  <si>
    <t>Paganini-Hill 2016</t>
  </si>
  <si>
    <t>at most 1h of vigorous exercise/wk</t>
  </si>
  <si>
    <t>≥2 h/d of vigorous exercise</t>
  </si>
  <si>
    <t>93 (SD 2.6, range 90-103) years</t>
  </si>
  <si>
    <t>Podewils 2005 (248 - 742 kcal/wk)</t>
  </si>
  <si>
    <t>Lowest quartile (PA energy expenditure &lt; 248 kcal/wk)</t>
  </si>
  <si>
    <t>Quartiles</t>
  </si>
  <si>
    <t>PA energy expenditure (248 - 742 kcal/wk)</t>
  </si>
  <si>
    <t>74.8 years (SD, range not given)</t>
  </si>
  <si>
    <t>Podewils 2005 (743 - 1657 kcal/wk)</t>
  </si>
  <si>
    <t>PA energy expenditure (743 - 1657 kcal/wk)</t>
  </si>
  <si>
    <t>Podewils 2005 (&gt; 1657 kcal/wk)</t>
  </si>
  <si>
    <t>PA energy ependiture (&gt; 1657 kcal/wk)</t>
  </si>
  <si>
    <t xml:space="preserve">Ravaglia 2008 </t>
  </si>
  <si>
    <t>Not meeting the PA guidelines</t>
  </si>
  <si>
    <t>Meets the PA quidelines</t>
  </si>
  <si>
    <t>Italy</t>
  </si>
  <si>
    <t>73.2 (SD 6.0) years</t>
  </si>
  <si>
    <t>MVPA &lt; 2.5h/wk</t>
  </si>
  <si>
    <t>Dichotomous and continuous</t>
  </si>
  <si>
    <t>MVPA at least 2.5 h/wk</t>
  </si>
  <si>
    <t xml:space="preserve">Dementia analyses: 45,0 years </t>
  </si>
  <si>
    <t>Shaaban 2019</t>
  </si>
  <si>
    <t>PA minutes per week</t>
  </si>
  <si>
    <t>mean 78 years (interquartile range 71 – 83 years)</t>
  </si>
  <si>
    <t>Simons 2006</t>
  </si>
  <si>
    <t>Walking weekly or less often</t>
  </si>
  <si>
    <t xml:space="preserve">Walking daily </t>
  </si>
  <si>
    <t>60 years and older (mean, range, SD not told)</t>
  </si>
  <si>
    <t>Soni 2017</t>
  </si>
  <si>
    <t>PA &lt; 1 time/wk</t>
  </si>
  <si>
    <t>Mild PA 1x/wk</t>
  </si>
  <si>
    <t>prospective cohort study</t>
  </si>
  <si>
    <t>65,2 years (Sd and range not given)</t>
  </si>
  <si>
    <t>MVPA 1x/wk</t>
  </si>
  <si>
    <t>MVPA &gt; 1 time/wk</t>
  </si>
  <si>
    <t>PA score: highest tertile (frequency, duration, intensity)</t>
  </si>
  <si>
    <t>mean 76,6 (range 71-92) years</t>
  </si>
  <si>
    <t>PA score: second tertile (frequency, duration, intensity)</t>
  </si>
  <si>
    <t>Lowest quintile</t>
  </si>
  <si>
    <t>70 (7 SD) years</t>
  </si>
  <si>
    <t>Tolppanen 2015 (APOE adjusted result, high PA)</t>
  </si>
  <si>
    <t>PA never or few times a year</t>
  </si>
  <si>
    <t>≥ 2-3 times/wk PA causing sweating and breathlessness</t>
  </si>
  <si>
    <t>Finland</t>
  </si>
  <si>
    <t>CAIDE target population analyses: 51,2 years CAIDE participants: 50.6 (6.0 SD) years</t>
  </si>
  <si>
    <t xml:space="preserve"> ≤1 time/wk or 2-3 times/month PA causing sweating and breathlessness  </t>
  </si>
  <si>
    <t>Vaillant 2014</t>
  </si>
  <si>
    <t>&lt; 500 kcal/wk</t>
  </si>
  <si>
    <t xml:space="preserve">≥ 500 kcal of PA/wk </t>
  </si>
  <si>
    <t>45- 60 years</t>
  </si>
  <si>
    <t>Verdelho 2012</t>
  </si>
  <si>
    <t>&lt; 30min duration or &lt; 3 times/wk</t>
  </si>
  <si>
    <t>≥ 30 min on ≥ 3 days in a week</t>
  </si>
  <si>
    <t>Finland, Austria, Sweden, Italy, Switzerland, France, Portugal, Germany, the Netherlands, Denmark</t>
  </si>
  <si>
    <t>74.1 (5 SD) years</t>
  </si>
  <si>
    <t>Verghese 2003</t>
  </si>
  <si>
    <t>Physically active days (swimming, tennis, babysitting, housework)/wk</t>
  </si>
  <si>
    <t>79.1 years</t>
  </si>
  <si>
    <t>PA less than daily but not none</t>
  </si>
  <si>
    <t>81.1 (4.9 SD) years</t>
  </si>
  <si>
    <t>PA daily</t>
  </si>
  <si>
    <t>Second tertile of PA according to numbers of blocks walked</t>
  </si>
  <si>
    <t>83.3 (2.8 SD) years</t>
  </si>
  <si>
    <t>Highest tertile of PA according to numbers of blocks walked</t>
  </si>
  <si>
    <t>Exposure</t>
  </si>
  <si>
    <t>Llamas-Velasco 2015 (High)</t>
  </si>
  <si>
    <t>Andel 2008 (Light PA)</t>
  </si>
  <si>
    <t>Andel 2008 (Regular exercise)</t>
  </si>
  <si>
    <t>Andel 2008 (Hard training)</t>
  </si>
  <si>
    <t>Gureje 2011 (Moderate PA)</t>
  </si>
  <si>
    <t>Gureje 2011 (High PA)</t>
  </si>
  <si>
    <t>Hansson 2019 (Malmö, intermediate tertile)</t>
  </si>
  <si>
    <t>Hansson 2019 (Malmö, high tertile)</t>
  </si>
  <si>
    <t>Laurin 2001 (Men, low PA)</t>
  </si>
  <si>
    <t>Laurin 2001 (Men, moderate PA)</t>
  </si>
  <si>
    <t>Laurin 2001 (Men, high PA)</t>
  </si>
  <si>
    <t>Laurin 2001 (Women, low PA)</t>
  </si>
  <si>
    <t>Laurin 2001 (Women, moderate PA)</t>
  </si>
  <si>
    <t>Laurin 2001 (Women, high PA)</t>
  </si>
  <si>
    <t xml:space="preserve">Llamas-Velasco 2015 (Light) </t>
  </si>
  <si>
    <t>Llamas-Velasco 2015 (Moderate)</t>
  </si>
  <si>
    <t>Sabia 2017 (Total PA 8-12 h/wk)</t>
  </si>
  <si>
    <t>Wang 2002 (Less than daily PA)</t>
  </si>
  <si>
    <t>Wang 2002 (Daily PA)</t>
  </si>
  <si>
    <t>Wang 2014 (Moderate tertile)</t>
  </si>
  <si>
    <t>Wang 2014 (Highest tertile)</t>
  </si>
  <si>
    <t>Zotcheva 2018</t>
  </si>
  <si>
    <t>MVPA (out of breath and break into sweat) less than once a week</t>
  </si>
  <si>
    <t>MVPA (out of breath and break into sweat) at least once a week</t>
  </si>
  <si>
    <t>Norway</t>
  </si>
  <si>
    <t>43.4</t>
  </si>
  <si>
    <t>Baseline Physical activity group</t>
  </si>
  <si>
    <t>Incidence rate of dementia</t>
  </si>
  <si>
    <t>Physical activity recommendation (1= does not meet, 2= meets, missing value = not applicable)</t>
  </si>
  <si>
    <t>Outcome type (OR= odds ratio, HR= hazard ratio, RR= relative risk)</t>
  </si>
  <si>
    <t>Highest group (1= highest physical activity group of the study, 0= not highest physical activity group of the study)</t>
  </si>
  <si>
    <t>Baseline age group (1=30-50 years, 2=50-65 years, 3=65-80 years, 4= 80+ years)</t>
  </si>
  <si>
    <t>Only leisure PA (1= yes, 0=no)</t>
  </si>
  <si>
    <t>Only work-related PA (1= yes, 0=no)</t>
  </si>
  <si>
    <t>Both leisure and work-related PA (1= yes, 0=no)</t>
  </si>
  <si>
    <t>Baseline cognition used as covariate (1= yes, 0= no)</t>
  </si>
  <si>
    <t>Chronic disease used as a covariate (1= yes, 0=no)</t>
  </si>
  <si>
    <t>Education used as a covariate or the cohort has the same education (1= yes, 0=no)</t>
  </si>
  <si>
    <t>Age used a covariate or included in the model or the cohort is a birth cohort (1= yes, 0=no)</t>
  </si>
  <si>
    <t>Gender used as a covariate (1= yes, 0=no)</t>
  </si>
  <si>
    <t>Vascular risk factor used as a covariate (1=yes, 0=no)</t>
  </si>
  <si>
    <r>
      <t xml:space="preserve">Follow-up rate (1= </t>
    </r>
    <r>
      <rPr>
        <sz val="11"/>
        <color theme="1"/>
        <rFont val="Calibri"/>
        <family val="2"/>
      </rPr>
      <t>≥ 70%, 0= &lt; 70% or not told)</t>
    </r>
  </si>
  <si>
    <t>Gender (0= men, 1= women, 3= men and women)</t>
  </si>
  <si>
    <r>
      <t xml:space="preserve">ApoE </t>
    </r>
    <r>
      <rPr>
        <sz val="11"/>
        <color theme="1"/>
        <rFont val="Calibri"/>
        <family val="2"/>
      </rPr>
      <t>ε4 status used as a covariate (1= yes, 0=no)</t>
    </r>
  </si>
  <si>
    <t>Is gender interaction tested (0= no interaction, 1= yes interaction, 3= not told)</t>
  </si>
  <si>
    <t>Separate results for genders (1=yes, 0=no)</t>
  </si>
  <si>
    <t>Follow-up length</t>
  </si>
  <si>
    <t>Total number of covariates</t>
  </si>
  <si>
    <t>Twin study (1= yes, 0=no)</t>
  </si>
  <si>
    <t>Objective measure of physical activity (1= yes, 0=no)</t>
  </si>
  <si>
    <t>Reference category group</t>
  </si>
  <si>
    <t>Andel 2008 (light PA)</t>
  </si>
  <si>
    <t>Self-report "Hardly any PA"</t>
  </si>
  <si>
    <t>Self-report of "light PA"</t>
  </si>
  <si>
    <t>Andel 2008 (regular)</t>
  </si>
  <si>
    <t>Andel 2008 (hard training)</t>
  </si>
  <si>
    <t>Annweiler 2012</t>
  </si>
  <si>
    <t>At least 1h/wk</t>
  </si>
  <si>
    <t>79.8 (3.8 SD) years</t>
  </si>
  <si>
    <t>Buchman 2012</t>
  </si>
  <si>
    <t>Dupré 2020 (Second tertile)</t>
  </si>
  <si>
    <t>Dupré 2020 (Highest tertile)</t>
  </si>
  <si>
    <t>Highest quartile of light or moderate PA (mean 7.2 light PA/day or 4.4 of moderate activity)</t>
  </si>
  <si>
    <t>Hansson 2019 (Malmö, intermediate)</t>
  </si>
  <si>
    <t>Hansson 2019 (Malmö, high)</t>
  </si>
  <si>
    <t xml:space="preserve">Tertiles  </t>
  </si>
  <si>
    <t>Laurin 2001 (Light PA, Men)</t>
  </si>
  <si>
    <t>PA &lt; 3 times/wk</t>
  </si>
  <si>
    <t>PA &lt;3 times per week</t>
  </si>
  <si>
    <t>Laurin 2001 (Moderate PA, Men)</t>
  </si>
  <si>
    <t>Laurin 2001 (High PA, Men)</t>
  </si>
  <si>
    <t>Laurin 2001 (Light PA, Women)</t>
  </si>
  <si>
    <t>Laurin 2001 (Moderate PA, Women)</t>
  </si>
  <si>
    <t>Laurin 2001 (High PA, Women)</t>
  </si>
  <si>
    <t>Number of physical activities</t>
  </si>
  <si>
    <t>Podewils 2005 (248-742 kcal/wk)</t>
  </si>
  <si>
    <t>Podewils 2005 (743 -1657 kcal/wk)</t>
  </si>
  <si>
    <t xml:space="preserve">Rovio 2005 </t>
  </si>
  <si>
    <t>PA &lt; 2 times/wk (duration 20-30min causing breathlessness and sweating)</t>
  </si>
  <si>
    <t>Leisure-time PA ≥ 2 times/wk (≥ 20-30min duration, causing breathlessness and sweating)</t>
  </si>
  <si>
    <t>50,6 years (6,0 SD, range 39-64)</t>
  </si>
  <si>
    <t>Ravaglia 2008</t>
  </si>
  <si>
    <t>Not meeting PA guidelines</t>
  </si>
  <si>
    <t>Meets PA guidelines</t>
  </si>
  <si>
    <t>Sattler 2011</t>
  </si>
  <si>
    <t>Sport activity &lt; 1 time/wk or duration &lt; 2h</t>
  </si>
  <si>
    <t>≥ one sport activity, for ≥ once a week for two hours</t>
  </si>
  <si>
    <t>74.3 (1.1 SD) years</t>
  </si>
  <si>
    <t>Scarmeas 2009 (Much PA)</t>
  </si>
  <si>
    <t>No PA (median 0 hours)</t>
  </si>
  <si>
    <t>Much PA: median 1.3 hours of vigorous, 2.4 hours of moderate, or 4 hours of light PA per week</t>
  </si>
  <si>
    <t>77.2 (6.6 SD) years</t>
  </si>
  <si>
    <t>Scarmeas 2009 (Some PA)</t>
  </si>
  <si>
    <t>Some PA: median 0.1 hours of vigorous, 0.8 hours of moderate, or 1.3 hours of light, or a combination thereof</t>
  </si>
  <si>
    <t>Wilson 2002</t>
  </si>
  <si>
    <t>Total weekly hours of PA</t>
  </si>
  <si>
    <t>76.0 (6.3 SD) years</t>
  </si>
  <si>
    <t>Yoshitake 1995</t>
  </si>
  <si>
    <t>No daily LTPA or moderate/heavy PA at work</t>
  </si>
  <si>
    <t>Daily leisure-time exercise or moderate to severe PA at work</t>
  </si>
  <si>
    <t>Japan</t>
  </si>
  <si>
    <t>74 years (range 65-98)</t>
  </si>
  <si>
    <t>Standard error (SE)</t>
  </si>
  <si>
    <t>Original OR or HR</t>
  </si>
  <si>
    <t xml:space="preserve">Gelber 2012 </t>
  </si>
  <si>
    <t>Hansson 2019 Vasaloppet</t>
  </si>
  <si>
    <t>Hansson 2019 Malmö (intermediate tertile)</t>
  </si>
  <si>
    <t>median 15, IQR 14–17 years</t>
  </si>
  <si>
    <t>Hansson 2019 Malmö (high tertile)</t>
  </si>
  <si>
    <t xml:space="preserve">Lowest tertile </t>
  </si>
  <si>
    <t>Laurin 2001 (Low PA)</t>
  </si>
  <si>
    <t xml:space="preserve">PA &lt; 3 times/wk </t>
  </si>
  <si>
    <t>5 years</t>
  </si>
  <si>
    <t>Laurin 2001 (Moderate PA)</t>
  </si>
  <si>
    <t>Laurin 2001 (High PA)</t>
  </si>
  <si>
    <t>PA energy expenditure (248 -742 kcal/wk)</t>
  </si>
  <si>
    <t>median 6 years, range 0.03 -8.4 years</t>
  </si>
  <si>
    <t>PA energy expenditure (&gt; 1657 kcal/wk)</t>
  </si>
  <si>
    <t>Not adhering PA guidelines</t>
  </si>
  <si>
    <t>Adhering PA guidelines</t>
  </si>
  <si>
    <t>3.9 (SD 0.7) years</t>
  </si>
  <si>
    <t>max. 3 years (mean not told)</t>
  </si>
  <si>
    <t>No daily LTPA or moderate to heavy PA at work</t>
  </si>
  <si>
    <t>7 years</t>
  </si>
  <si>
    <t>Outcome type (OR= oods ratio, HR= hazard ratio, RR= relative risk)</t>
  </si>
  <si>
    <t>Baseline age group (1=30-60 years, 2=70-79 years, 3=80+ years)</t>
  </si>
  <si>
    <t>Baseline age group (1=30-65 years, 2=70-85 years)</t>
  </si>
  <si>
    <r>
      <t xml:space="preserve">Follow-up length group (1= &lt; 10 years, 2= </t>
    </r>
    <r>
      <rPr>
        <sz val="11"/>
        <color theme="1"/>
        <rFont val="Calibri"/>
        <family val="2"/>
      </rPr>
      <t>≥</t>
    </r>
    <r>
      <rPr>
        <sz val="11"/>
        <color theme="1"/>
        <rFont val="Calibri"/>
        <family val="2"/>
        <scheme val="minor"/>
      </rPr>
      <t>10 years)</t>
    </r>
  </si>
  <si>
    <t>Funding</t>
  </si>
  <si>
    <t>Not told</t>
  </si>
  <si>
    <t>The work was supported by National Institute on Aging (NIA) grants R01 AG08724 and P30 AG17265, and by an Alzheimer’s Association/ Zenith Fellows Award.</t>
  </si>
  <si>
    <t>The study authors acknowledge the funding and organization of the Vienna Transdanube Aging study by the Ludwig Boltzmann Society, Ludwig Boltzmann Institute of Aging Research (head: Prof. KarlHeinz Tragl).</t>
  </si>
  <si>
    <t>The work was supported by grants from the National Institute on Aging, R01 AG08549, RO1 AG19825-02 and R01 AG11703-10.</t>
  </si>
  <si>
    <t>This study was funded by National Institutes of Health contract N01-AG-12100, the National Institute on Aging Intramural Research Program, the Icelandic Heart Association, the Icelandic Parliament, and the Icelandic Center for Research.</t>
  </si>
  <si>
    <t>Acknowledgments: The Rotterdam Study is sponsored by the Erasmus Medical Center and Erasmus University Rotterdam, The Netherlands Organization for Scientific Research (I), The Netherlands Organization for Health Research and Development (ZonMW), the Research Institute for Diseases in the Elderly (RIDE), The Netherlands Genomics Initiative, the Ministry of Education, Culture and Science, the Ministry of Health, Welfare and Sports, the European Commission (DG XII), and the Municipality of Rotterdam. Further support was obtained from the Netherlands Consortium for Healthy Ageing. Conflict of interest: No funding has been received for the preparation of this manuscript. There are no conflicts of interest or commercial affiliations of any of the authors.</t>
  </si>
  <si>
    <t>The Three-city study is conducted under a partnership agreement between the Institut National de la Santé et de la Recherche Médicale (INSERM), Victor-Segalen Bordeaux II University, and Sanofi- Aventis. The Three-city study was also supported by the Caisse Nationale d’Assurance Maladie des Travailleurs Salariés, Direction Générale de la Santé, MGEN, the Institut de la Longévité, Agence Française de Sécurité Sanitaire des Produits de Santé, the Regional Governments of Aquitaine, Bourgogne and Languedoc-Roussillon, the Fondation de France, the Ministry of Research-Inserm Programme ‘Cohorts and collection of biological material’, Novartis, the Fondation Plan Alzheimer, the Agence Nationale de la Recherche ANR PNR 2006 (ANR/DEDD/PNRA/PROJ/200206–01-01) and Longvie 2007 (LVIE-003-01), the Caisse Nationale de Solidarité pour l’Autonomie (CNSA) and the Roche Pharma. This work was supported by the Chaire Santé des aînés et Ingénierie de la prévention, Université Jean Monnet, Saint-Etienne, France. The funders had no role in study design, data collection and analysis, or preparation of the manuscript.</t>
  </si>
  <si>
    <t>"No current external funding sources for this study."</t>
  </si>
  <si>
    <t>The study was supported by a contract (N01-AG-4-2149) and grant (1-R01-AG17155-01A1) from the National Institute on Aging, a contract (N01-HC-05102) from the National Heart, Lung, and Blood Institute, and by the Office of Research and Development, Medical Research Service, Department of Veterans Affairs.</t>
  </si>
  <si>
    <t>The PAQUID cohort was supported by IPSEN France, NOVARTIS Pharma France, and the CNSA (Caisse Nationale de Solidarite et d'Autonomie).</t>
  </si>
  <si>
    <t>Grants AG01760, DK02856, and DK07732 from the National Institutes of Health, Bethesda, grant K01-AG050699 from the National Institute on Aging, grant K01-AG048765 from the National Institute on Aging</t>
  </si>
  <si>
    <t>The Wellcome Trust</t>
  </si>
  <si>
    <t>The study was funded by the Strategic Research Area MultiPark (Multidisciplinary Research focused on and Parkinson’s disease and neurodegenerative disorders) at Lund University, the Swedish Alzheimer Foundation, the Swedish Brain Foundation, the European Research Council, the Swedish Research Council, the Knut and Alice Wallenberg Foundation, the Marianne and Marcus Wallenberg Foundation, Crafoord Foundation, Swedish Dementia Association, G&amp;J Kock Foundation, A&amp;E Berger Foundation, Olle Engkvist Foundation, and governmental funding of clinical research within the Swedish National Health Services.</t>
  </si>
  <si>
    <t>The study was supported primarily by the health insurance company Allgemeine Ortskrankenkasse Bayern (AOK Bayern). Further support for different time periods came from German Stroke Foundation, Bayer Vital GmbH, BerlinChemie AG, Organon Pharmaceuticals, Ratiopharm GmbH, Sanofi-Synthelabo GmbH, TEVA Pharmaceutical Industries Ltd</t>
  </si>
  <si>
    <t>A grant of the Korea Health 21 R&amp;D, Ministry of Health and Welfare, Republic of Korea (A050174). - RS is funded by NIHR Biomedical Research Centre for Mental Health, The South London and Maudsley NHS Foundation Trust &amp; The Institute of Psychiatry, King’s College London</t>
  </si>
  <si>
    <t>Grant Support: By the National Institute of Aging (grant AG06781). Potential Financial Conflicts of Interest: Grants received: L. Teri (National Institutes of Health).</t>
  </si>
  <si>
    <t>The core study was funded by the Seniors' Independence Research Program, through the National Health Research and Development Program (NHRDP) of Health Canada (Project No. 6606-3954-MC [S]). Additional funding was provided by Pfizer Canada Inc through the Medical Research Council/Pharmaceutical Manufacturers Association of Canada Health Activity Program, NHRDP (Project No. 6603-1417-302 [R]), Bayer Inc, and the British Columbia Health Research Foundation (Project Nos. 38 [93-2] and 34 [96-1]). Ms Laurin was supported in part by a National Health PhD Fellowship provided by the NHRDP (Project No. 6605-5228-47) and by the Laval University Chair for Geriatric Research. Dr Verreault is supported by the Laval University Chair for Geriatric Research.</t>
  </si>
  <si>
    <t>The study was funded by the Health and Health Services Research Fund of the Government of Hong Kong in 2011 (grant 09100071)</t>
  </si>
  <si>
    <t>The Sydney Memory and Ageing Study was supported by a National Health and Medical Research Council of Australia Program Grant (ID 350833) and a Capacity Building Grant (ID568940)</t>
  </si>
  <si>
    <t>Sara Llamas is supported by the Instituto de Salud Carlos III (ISCIII; Spanish Biomedical Research Institute) through a “Río Hortega” contract. The Spanish Health Research Agency and the Spanish Office of Science and Technology have supported NEDICES</t>
  </si>
  <si>
    <t>The study was funded by the German Federal Ministry of Education and Research (grants KND 01GI0102, 01GI0420, 01GI0422, 01GI0423, 01GI0429, 01GI0431, 01GI0433 and 01GI0434; and grants KNDD 01GI0710, 01GI0711, 01GI0712, 01GI0713, 01GI0714, 01GI0715, 01GI0716 and 01ET1006B). T. Luck was supported in writing the publication by a research fellowship from the German Research Foundation (grant: Lu 1730/1-1).</t>
  </si>
  <si>
    <t>Supported by grants R01CA32197 and R01AG21055 from the National Institutes of Health, the Earl Carroll Trust Fund, and Wyeth-Ayerst Laboratories.</t>
  </si>
  <si>
    <t>The research reported in this article was supported by contracts N01-HC-85079 through N01-HC-85086, N01-HC-35129, and N01-HC-15103 from the National Heart, Lung, and Blood Institute (NHLBI) and grant AG15928 from the National Institute on Aging.</t>
  </si>
  <si>
    <t>Supported by grants from the Italian Ministry of University and Scientific Research (basic-oriented research funds).</t>
  </si>
  <si>
    <t>The Whitehall II study is supported by grants from the US National Institutes on Aging (R01AG013196; R01AG034454), the UK Medical Research Council (MRC K013351), and the British Heart Foundation (RG/13/2/30098).</t>
  </si>
  <si>
    <t>This work was supported in part by the National Institute on Aging at the National Institutes of Health (F31 AG054084 to CES and R01 AG023651 to MG). The content is solely the responsibility of the authors and does not necessarily represent the official views of the National Institutes of Health.</t>
  </si>
  <si>
    <t>The Dubbo Study has been funded by the Australian Research Council and the National Health and Medical Research Council and the pharmaceutical industry.</t>
  </si>
  <si>
    <t>The English Longitudinal Study of Ageing is funded by the National Institute on Aging [grant number 2RO1AG7644-01A1], [grant number 2RO1AG017644] and by a Consortium of UK government departments coordinated by the ESRC. The study was carried out as part of PRIDE (PRomoting Independence in DEmentia). PRIDE was funded by the UK Economic and Social Research Council (ESRC) [grant number ES/L001802/1]. The research was also possible due to a PhD Studentship funded by Loughborough University.</t>
  </si>
  <si>
    <t>This study was supported by contract N01-AG-4-2149 from the National Institute on Aging, contract N01-HC-05102 from the National Heart, Lung, and Blood Institute, and by the Japan Society for the Promotion of Science.</t>
  </si>
  <si>
    <t>The work was supported by the National Institutes of Health/National Heart, Lung, and Blood Institute Contract (NIH/NHLBI, HHSN268201500001I, N01-HC-25195, N01HV28178, R01HL093029, R01 HL131029 U01 HL096917, and 2K24HL04334) and training grant (T32-HL07224), the National Institute on Aging (NIA, R01 AG016495, AG008122, AG031287, AG047645), the National Institute of Neurological Disorders and Stroke (NINDS, R01 NS017950), and the American Heart Association (AHA Award 11CRP4930020 and 16MCPRP30310001). The content is solely the responsibility of the authors and does not necessarily represent the official views of NINDS, NHLBI, NIA, NIH, or AHA.</t>
  </si>
  <si>
    <t>Anna-Maija Tolppanen and Hilkka Soininen acknowledge financial support by strategic funding of University of Eastern Finland; Alina Solomon received funding from the Academy of Finland (grant 251645), Saastamoinen Foundation, Alzheimerfonden, Stiftelsen Dementia, and Loo och Hans Ostermans stiftelse. Jenni Kulmala received funding from the Academy of Finland (grant 250385) and the European Regional Development Fund (EAKR and A31342). Hilkka Soininen and Miia Kivipelto acknowledge FP7 (LipidiDiet-project); Tiia Ngandu received funding from Swedish Society for Medical Research; Minna Rusanen received funding from the National Graduate School of Clinical Investigation and Miia Kivipelto from Academy of Finland (grants 218037 and 129 395) and Juho Vainio Foundation.</t>
  </si>
  <si>
    <t>The work was supported by research grants K05-MH00364, MH42248, and AG034554 from the National Institute of Health.</t>
  </si>
  <si>
    <t>The LADIS Study was supported by the European Union within the Vth European Framework Program Quality of life and management of living resources (1998–2002), contract No. QLRT-2000-00446.</t>
  </si>
  <si>
    <t>Supported by a grant (AGO3949-15) from the National Institute on Aging.</t>
  </si>
  <si>
    <t>Research grants for the research were received from the Karolinska Institutet, the Swedish Medical Research Council, the Swedish Council for Social Research (project F0123/1999), the Swedish Municipal Pension Institute, the Torsten and Ragnar Söderbergs Foundation, the Gamla Tjänarinnor Foundation, the Groschinsky Foundation, the Gun and Bertil Stohne Foundation, and the Stiftelsen Hjälp till Medicinsk Forskning–90.</t>
  </si>
  <si>
    <t>Data collection and sharing for SOF and SOF-WISE are supported by grants AG05407, AR35582, AG05394, AR3354, AR35583, R01 AG005407, R01 AG027576-22, 2 R01 AG005394-22A1, 2R01 AG027574-22A1, and 5R01AG026720-04. The study is coordinated by the University of California, San Francisco. SOF data are disseminated by University of California, San Francisco. This study was also supported in part by a VA Neurosciences Research fellowship (SW), Mount Sinai Alzheimer’s Disease Research Center award P50AG005138-27 from the National Institute of Aging (NIA) (XL, MS), UL1RR029887 from the National Center for Research Resources’ Clinical and Translational Science Award (MS), grant K24 AG 031155 from NIA and an Independent Investigator Award from the Alzheimer’s Association (KY). SW also received the APA/Lilly Resident Research Award for this work. MS serves on a scientific advisory board for Medivation, Inc., and as a consultant for Bayer Schering Pharma, Bristol-Meyers Squibb, Elan Corporation, Genentech, Inc., Medivation, Inc., Medpace Inc., Pfizer Inc, Janssen, Takeda Pharmaceutical Company Ltd, and United Biosource Corporation and receives research support from the Jeffrey Mann Fund. KY serves or has served on data safety monitoring boards for Pfizer Inc., Medivation, Inc., Takeda, and the NIH (NIMH and NIA trials) and has received board membership fees and travel or accommodation expenses from the Beeson Scientific Advisory Committee, consultancy fees from Novartis, and research support from the NIH (NIA, NIDDK, NIMH), the Department of Defense, American Health Assistance Foundation, Anonymous Foundation, and the Alzheimer Association.</t>
  </si>
  <si>
    <t>This study was funded by the Faculty of Medicine and Health Sciences, and the Department of Public Health and Nursing, Norwegian University of Science and Technology, Trondheim, Norway. The Nord-Trøndelag Health Study (The HUNT Study) is a collaboration between HUNT Research Centre (Faculty of Medicine and Health Sciences, Norwegian University of Science and Technology NTNU), Nord-Trøndelag County Council, Central Norway Health Authority, and the Norwegian Institute of Public Health.</t>
  </si>
  <si>
    <t xml:space="preserve">Funding </t>
  </si>
  <si>
    <t>The work was supported by the French Ministry of Health .</t>
  </si>
  <si>
    <t>The study was supported by EVO 5772720 from Kuopio University Hospital, grant IIRG-04–1345 from Alzheimer Association, Academy of Finland grants 103334 and 206951, the Gamla Tjänarinnor Foundation, and the SADF (Insamligsstiftelsen för Alzheimer och Demensforskning).</t>
  </si>
  <si>
    <t>The Interdisciplinary Longitudinal Study on Adult Development and Aging (ILSE) was supported by the “Research Program of the State of BadenWurttemberg” and the “Federal Ministry for Family", Senior Citizen, Women, and Youth, Germany”. The authors received additional support by the “Marsilius Kolleg”, center of advanced studies, University of Heidelberg, Germany.</t>
  </si>
  <si>
    <t>The study was supported by National Institute on Aging grants AG028506 and P01-AG07232.</t>
  </si>
  <si>
    <t>Supported by grants AG-11101 and AG-10161 from the National Institute on Aging.</t>
  </si>
  <si>
    <t>Supported in part by a grant from the Ministry of Education, Japan (No. 04670539), the Sasakawa Health Science Foundation, and the Univers Foundation.</t>
  </si>
  <si>
    <t>Funding group (0= funding sources not told, 1= purely non-commercial funding sources, 2= funding also from commercial sources)</t>
  </si>
  <si>
    <t>Study Id</t>
  </si>
  <si>
    <t>Reviewer</t>
  </si>
  <si>
    <t>Selection</t>
  </si>
  <si>
    <t>Performance quality</t>
  </si>
  <si>
    <t>Was follow-up long enough</t>
  </si>
  <si>
    <t>Overall quality</t>
  </si>
  <si>
    <t>Baseline cognition</t>
  </si>
  <si>
    <t>Comparability</t>
  </si>
  <si>
    <t>Assessment of outcome</t>
  </si>
  <si>
    <t>Follow-up adequacy</t>
  </si>
  <si>
    <t>AbellanvanKan 2012</t>
  </si>
  <si>
    <t>KW</t>
  </si>
  <si>
    <t>no star</t>
  </si>
  <si>
    <t>half a star</t>
  </si>
  <si>
    <t>one star</t>
  </si>
  <si>
    <t>Poor quality</t>
  </si>
  <si>
    <t>PIM</t>
  </si>
  <si>
    <t>No star</t>
  </si>
  <si>
    <t>Poor Quality</t>
  </si>
  <si>
    <t>Consensus</t>
  </si>
  <si>
    <t>Andel 2008</t>
  </si>
  <si>
    <t>Good quality</t>
  </si>
  <si>
    <t>poor quality</t>
  </si>
  <si>
    <t>Moderate quality</t>
  </si>
  <si>
    <t>star</t>
  </si>
  <si>
    <t xml:space="preserve">no star </t>
  </si>
  <si>
    <t>Poor quality (cognition), Moderate quality (Alzheimer)</t>
  </si>
  <si>
    <t>Chang 2010</t>
  </si>
  <si>
    <t>moderate qiality</t>
  </si>
  <si>
    <t>deBruijn 2013</t>
  </si>
  <si>
    <t>moderate quality</t>
  </si>
  <si>
    <t>Gureje 2011</t>
  </si>
  <si>
    <t>Hansson 2019 Malmö</t>
  </si>
  <si>
    <t>Hessler 2016</t>
  </si>
  <si>
    <t>Krell-Roesch 2016</t>
  </si>
  <si>
    <t>Laurin 2001</t>
  </si>
  <si>
    <t>Lee 2015 J Am Med</t>
  </si>
  <si>
    <t>Llamas-Velasco 2015</t>
  </si>
  <si>
    <t>modetare quality</t>
  </si>
  <si>
    <t>Mehlig 2014</t>
  </si>
  <si>
    <t>Niti 2008</t>
  </si>
  <si>
    <t>half a  star</t>
  </si>
  <si>
    <t>Podewils 2005</t>
  </si>
  <si>
    <t xml:space="preserve">no star
</t>
  </si>
  <si>
    <t>Rovio 2005</t>
  </si>
  <si>
    <t>good quality</t>
  </si>
  <si>
    <t>Sabia 2017</t>
  </si>
  <si>
    <t xml:space="preserve">Sabia 2017 </t>
  </si>
  <si>
    <t xml:space="preserve">Dementia analyses: one star
Cognition analyses: no star </t>
  </si>
  <si>
    <t>Dementia analyses: one star
cognition analyses: half a star</t>
  </si>
  <si>
    <t>one star (for cognition analyses) 
half a star (for dementia analyses)</t>
  </si>
  <si>
    <t>Cognition analyses: Poor quality
Dementia analyses: Poor quality</t>
  </si>
  <si>
    <t>Dementia analyses: Good quality, Cognition analyses: Poor quality</t>
  </si>
  <si>
    <t>Scarmeas 2009</t>
  </si>
  <si>
    <t>Schuit 2001</t>
  </si>
  <si>
    <t>Shih 2017</t>
  </si>
  <si>
    <t>Stephan 2017</t>
  </si>
  <si>
    <t>Taaffe 2008</t>
  </si>
  <si>
    <t>Tan 2017</t>
  </si>
  <si>
    <t>one star (supplementary analysis)</t>
  </si>
  <si>
    <t>Tolppanen 2015</t>
  </si>
  <si>
    <t>CAIDE target population: half a star
CAIDE participants: one star</t>
  </si>
  <si>
    <t>Wang 2002</t>
  </si>
  <si>
    <t>half star</t>
  </si>
  <si>
    <t>Wang 2014</t>
  </si>
  <si>
    <t xml:space="preserve">Abbreviations: </t>
  </si>
  <si>
    <t>MET = metabolic equivalent of energy expenditure</t>
  </si>
  <si>
    <t>PA= physical activity</t>
  </si>
  <si>
    <t>MVPA = moderate to vigorous physical activity</t>
  </si>
  <si>
    <t>OR = odds ratio</t>
  </si>
  <si>
    <t>HR= hazard ratio</t>
  </si>
  <si>
    <t>h= hour</t>
  </si>
  <si>
    <t>wk= week</t>
  </si>
  <si>
    <t>min = minutes</t>
  </si>
  <si>
    <t>LTPA = leisure-time physical activity</t>
  </si>
  <si>
    <t>SD= standard deviation</t>
  </si>
  <si>
    <t>Measurement of physical activity</t>
  </si>
  <si>
    <t>Physical activity measurement type</t>
  </si>
  <si>
    <t>Physical activity measurement</t>
  </si>
  <si>
    <t>Still Working (Kivimäki 2019)</t>
  </si>
  <si>
    <t>HeSSup (Kivimäki 2019)</t>
  </si>
  <si>
    <t>FPS (Kivimäki 2019)</t>
  </si>
  <si>
    <t>WOLF N (Kivimäki 2019)</t>
  </si>
  <si>
    <t>Shih 2018</t>
  </si>
  <si>
    <t>JP</t>
  </si>
  <si>
    <t>Moderate</t>
  </si>
  <si>
    <t>Palta 2019</t>
  </si>
  <si>
    <t>Sutin 2019</t>
  </si>
  <si>
    <t>Deckers 2018</t>
  </si>
  <si>
    <t>Ogino 2019</t>
  </si>
  <si>
    <t>Lin 2019</t>
  </si>
  <si>
    <t>Wu 2020</t>
  </si>
  <si>
    <t>Najar 2019</t>
  </si>
  <si>
    <t>All-cause dementia: half a star, Alzheimer's disease: no star, Vascular dementia: half a star</t>
  </si>
  <si>
    <t>All-cause dementia: Moderate, Alzheimer's disease: Poor, Vascular dementia: Moderate</t>
  </si>
  <si>
    <t>All-cause dementia: Moderate quality, Alzheimer's disease: Poor quality, Vascular dementia: Moderate quality</t>
  </si>
  <si>
    <t>Beauchet 2021</t>
  </si>
  <si>
    <t>Peeters 2020</t>
  </si>
  <si>
    <t>Li 2018</t>
  </si>
  <si>
    <t>Nabe-Nielsen 2021</t>
  </si>
  <si>
    <t>Kunutsor 2021</t>
  </si>
  <si>
    <t>Estimate of association between PA and dementia</t>
  </si>
  <si>
    <t xml:space="preserve">Exposure </t>
  </si>
  <si>
    <t>N size</t>
  </si>
  <si>
    <t>Genders of the cohort (3= Men and women, 1= Men)</t>
  </si>
  <si>
    <t>The number of adjusted confounders</t>
  </si>
  <si>
    <t>Objective measure of PA</t>
  </si>
  <si>
    <t>Rovio 2007</t>
  </si>
  <si>
    <t>Sedentary work</t>
  </si>
  <si>
    <t>Physical work</t>
  </si>
  <si>
    <t>50.4 (6.0 SD) years</t>
  </si>
  <si>
    <t>Nabe-Nielsen 2021 (Light)</t>
  </si>
  <si>
    <t>Mainly sedentary</t>
  </si>
  <si>
    <t>Light physical work</t>
  </si>
  <si>
    <t>Denmark</t>
  </si>
  <si>
    <t>48.9</t>
  </si>
  <si>
    <t>Nabe-Nielsen 2021 (Vigorous)</t>
  </si>
  <si>
    <t>Heavy physical work</t>
  </si>
  <si>
    <t>Estimate of association</t>
  </si>
  <si>
    <t>Physical activity for the Elderly Score : score below the lowest tertile</t>
  </si>
  <si>
    <t>Physical activity for the Elderly Score: score above the lowest tertile</t>
  </si>
  <si>
    <t>73.8</t>
  </si>
  <si>
    <t>The NuAge Study was funded by the Canadian Institutes of Health Research (CIHR; MOP62842). The NuAge Database and Biobank are supported by the Fonds de recherche du Québec (FRQ; 2020-VICO279753), the Quebec Network for Research on Aging funded by the FRQ-Santé and by the Merck-Frosst Chair funded by La Fondation de l’Université de Sherbrooke.</t>
  </si>
  <si>
    <t>Follow-up length (years)</t>
  </si>
  <si>
    <t>No form of physical activity or exercise during the preceding week</t>
  </si>
  <si>
    <t>One or more forms of physical activity or exercise (e.g. walking, cycling, do-it-yourself, gardening, etc.) during the preceding week</t>
  </si>
  <si>
    <t>UK</t>
  </si>
  <si>
    <t>88.0</t>
  </si>
  <si>
    <t xml:space="preserve">The work was supported by a fellowship (Kay Deckers) from Alzheimer Nederland and the Alzheimer’s Society UK [grant number WE.15-2015-01]. The list of all the past CC75C sponsors for financial support spanning two decades is available at http://www.cc75c.group.cam.ac.uk/background/grants/. Current funding : the Abbeyfield Society. CC75C has been a member study of the National Institute for Health Research funded Collaboration for Leadership in Applied Health Research &amp; Care (CLAHRC) for Cambridgeshire and Peterborough. </t>
  </si>
  <si>
    <t>Kivimäki 2019 (FPS)</t>
  </si>
  <si>
    <t>Less than 0.5 hour of each (brisk walking, jogging, or running) per week</t>
  </si>
  <si>
    <t>More than 0.5 hour of any of the following (brisk walking, jogging, or running) per week.</t>
  </si>
  <si>
    <t>No information</t>
  </si>
  <si>
    <t>Kivimäki 2019 (HeSSup)</t>
  </si>
  <si>
    <t>Less than 0.5 hour of each (brisk walking, jogging, or running) per week.</t>
  </si>
  <si>
    <t>Dichtomous</t>
  </si>
  <si>
    <t>The Finnish Academy, the Yrjö Jahnsson Foundation, the Emil Aaltonen Foundation, and the Gyllenberg Foundation.</t>
  </si>
  <si>
    <t>Kivimäki 2019 (Still Working)</t>
  </si>
  <si>
    <t>Sport activities less than a couple of times per month</t>
  </si>
  <si>
    <t>Sport activities more than a couple of times per month</t>
  </si>
  <si>
    <t>40.9</t>
  </si>
  <si>
    <t>Kivimäki 2019 (WOLF N)</t>
  </si>
  <si>
    <t>No or very little exercise, only occasional walks.</t>
  </si>
  <si>
    <t>More than no or very little exercise, only occasional walks.</t>
  </si>
  <si>
    <t>Swedish Work Environment Fund</t>
  </si>
  <si>
    <t>Kunutsor 2020 (Tertile 2)</t>
  </si>
  <si>
    <t>Lowest tertile (0.53-239.42 MET-h/y)</t>
  </si>
  <si>
    <t>Conditioning LTPA: Middle tertile (239.43-677.64 MET-h/y)</t>
  </si>
  <si>
    <t>The authors acknowledge the Finnish Foundation for Cardiovascular Research, Helsinki, Finland, for supporting the Kuopio Ischemic Heart Disease risk factor study. SKK acknowledges support from the NIHR Biomedical Research Centre at University Hospitals Bristol and Weston NHS Foundation Trust and the University of Bristol. PW acknowledges support from the Dr.-Johannes-and Hertha-Tuba Foundation.</t>
  </si>
  <si>
    <t>Kunutsor 2020 (Tertile 3)</t>
  </si>
  <si>
    <t>Conditioning LTPA: Highest tertile (677.65-
8981.03 MET-h/y)</t>
  </si>
  <si>
    <t>44.6</t>
  </si>
  <si>
    <t>36.7</t>
  </si>
  <si>
    <t>44.1</t>
  </si>
  <si>
    <t xml:space="preserve">Physical activities of (1) Time: &lt;20 min/day or Intensity: lower than moderate intensity; (2) Frequency &lt;1 day/week. </t>
  </si>
  <si>
    <t>Physical activity meeting the following criteria: (1) Time: ≥20 min/day; (2) Intensity: moderate intensity (i.e., brisk walking, jogging, climbing stairs, etc.) and/or vigorous intensity (i.e., long-distance running, rope skipping, basketball, etc.); (3) Frequency ≥4 days/week.</t>
  </si>
  <si>
    <t>China</t>
  </si>
  <si>
    <t>70.3</t>
  </si>
  <si>
    <t>The study was funded by grants from the National Key R&amp;D Program of China (2017YFC1310501500), Clinical research center project of Shanghai Mental Health Center (CRC2017ZD02), Western medical guidance project of Shanghai Science and Technology Commission (17411970100), National Natural Science Foundation of China (81301139 and 81501203), and Precision medical research project of Shanghai Jiao Tong University School of Medicine (15ZH4010).</t>
  </si>
  <si>
    <t>Light physical activity at least 4 hours per week</t>
  </si>
  <si>
    <t>The Working Environment Research Fund (grant number 10-2015-03 20150017498)</t>
  </si>
  <si>
    <t>Vigorous physical activity for at least 3 hours per week or high intensity, competitive sport regularly (that is several times/week)</t>
  </si>
  <si>
    <t>Completely inactive, for example at most watching television and going to the movies</t>
  </si>
  <si>
    <t>Light physical activity for a minimum of 4 h/wk, such as walking, gardening, bowling, or cycling for half an hour a day, or regular physical training, such as running, tennis, or swimming, for at least 2–3 h/wk, or regular–intense physical training such as heavy exercise, for example running or swimming several times/week, or engaging in competitive sports.</t>
  </si>
  <si>
    <t>47.2</t>
  </si>
  <si>
    <t>The study was supported by the Swedish Research Council (nos. 11267, 825-2007-7462, 825-2012-5041, 2013–8717, 2015–02830), Swedish Research Council for Health, Working Life and Welfare (nos. 2001–2646, 2001-28352003-0234, 2004-0150, 2006-0020, 2008-1229, 2012-1138, 2004-0145, 2006-0596, 2008-1111, 2010-0870, 2013-1202, AGECAP 2013–2300, 2013–2496, Epilife 2006-1506), the Swedish Alzheimer Foundation, Swedish Brain Power, Hjärnfonden, The Alzheimer’s Association Zenith Award (ZEN-01-3151), The Alzheimer’s Association Stephanie B. Overstreet Scholars (IIRG-00-2159), The Bank of Sweden Tercentenary Foundation, Stiftelsen Söderström-Königska Sjukhemmet, Stiftelsen för Gamla Tjänarinnor, Handlanden Hjalmar Svenssons Forskningsfond, and IRIS Stipendium.</t>
  </si>
  <si>
    <t>Palta 2019 (High physical activity)</t>
  </si>
  <si>
    <t>No physical activity</t>
  </si>
  <si>
    <t>High physical activity (1173–7530 MET-min/week)</t>
  </si>
  <si>
    <t>59.9</t>
  </si>
  <si>
    <t xml:space="preserve">The Atherosclerosis Risk in Communities Study is carried out as a collaborative study supported by National Heart, Lung, and Blood Institute contracts (HHSN268201100005C, HHSN268201100006C, HHSN268201100007C, HHSN268201100008C, HHSN268201100009C, HHSN268201100010C, HHSN268201100011C, and HHSN268201100012C). Neurocognitive data was collected by U01 HL096812, HL096814, HL096899, HL096902, and HL096917 with previous brain MRI examinations funded by R01-HL70825. Dr. Palta was supported by grant K99-AG052830 from the National Institute of Aging. Dr. Deal is supported by grant K01- AG054693 from the National Institute of Aging. Dr. Gross was supported by K01-AG050699 from the National Institute on Aging. </t>
  </si>
  <si>
    <t>Palta 2019 (Low physical activity)</t>
  </si>
  <si>
    <t>Low physical activity (1–608 MET-min/week)</t>
  </si>
  <si>
    <t>Palta 2019 (Middle physical activity)</t>
  </si>
  <si>
    <t>Middle physical activity (609–1172 MET-min/week)</t>
  </si>
  <si>
    <t>Peeters 2020 (Highly active)</t>
  </si>
  <si>
    <t>Not very active</t>
  </si>
  <si>
    <t>Highly active</t>
  </si>
  <si>
    <t>Cuba</t>
  </si>
  <si>
    <t>The work was supported by the Alzheimer’s Association and Alzheimer’s Society (GBHI ALZ UK-19-588148). GP, JLG, and AA are Atlantic Fellows for Equity in Brain Health and received fellowships from the Global Brain Health Institute. The Cuban Aging and Alzheimer’s study is part of the 10/66 Dementia Research Group population-based research program in Cuba funded by the Wellcome Trust Health Consequences of Population Change Programme (GR066133—Prevalence phase and GR08002—Incidence phase).</t>
  </si>
  <si>
    <t>Peeters 2020 (Somewhat active)</t>
  </si>
  <si>
    <t>Somewhat active</t>
  </si>
  <si>
    <t>Lowest tertile (&lt; 35 MET-h/week)</t>
  </si>
  <si>
    <r>
      <t>Two highest tertiles (</t>
    </r>
    <r>
      <rPr>
        <sz val="11"/>
        <color theme="1"/>
        <rFont val="Calibri"/>
        <family val="2"/>
      </rPr>
      <t>≥ 35 MET-hours/week)</t>
    </r>
  </si>
  <si>
    <t>70.0</t>
  </si>
  <si>
    <t>The work was supported by National Institute of Environmental Health Sciences R01 ES023451, National Institute on Aging (grants AG012975and AG033751), National Institute of Diabetes, Digestive, and Kidney Diseases DK060753, and KP was funded through a Burroughs Wellcome Fund Population and Laboratory Based Sciences Award.</t>
  </si>
  <si>
    <t>Ranging from 1=hardly ever or never to 4=more than once a week</t>
  </si>
  <si>
    <t>67.31</t>
  </si>
  <si>
    <t>Research reported in this publication was supported by the National Institute On Aging of the National Institutes of Health under Award Number R01AG053297 and R03AG051960. The Health and Retirement Study is conducted by the University of Michigan with funding from the National Institute on Aging (U01AG009740). Acknowledgement: Research reported in this publication was supported by the National Institute On Aging of the National Institutes of Health under Award Number R01AG053297 and R03AG051960.</t>
  </si>
  <si>
    <t>Taaffe 2008 (Low function: High PA)</t>
  </si>
  <si>
    <t>Taaffe 2008 (Low function: Moderate PA)</t>
  </si>
  <si>
    <t>Taaffe 2008 (Moderate function: High PA)</t>
  </si>
  <si>
    <t>Taaffe 2008 (Moderate function: Moderate PA)</t>
  </si>
  <si>
    <t xml:space="preserve">Tan 2017 </t>
  </si>
  <si>
    <t>Quintiles 2-5</t>
  </si>
  <si>
    <t>Low physical activity: &lt;10.5 METs/week</t>
  </si>
  <si>
    <t>Physical activity: ≥10.5 METs/week</t>
  </si>
  <si>
    <t>71.5</t>
  </si>
  <si>
    <t>The work was supported by grants from Scientific Research Plan Project of Shanghai Science and Technology Committee [17411950701, 17411950106], National Natural Science Foundation of China, [81773513], Shanghai Municipal Science and Technology Major Project (No. 2018SHZDZX01), ZHANGJIANG LAB, Tianqiao and Chrissy Chen Institute, and the State Key Laboratory of Neurobiology and Frontiers Center for Brain Science of Ministry of Education, Fudan University.</t>
  </si>
  <si>
    <t>25,2</t>
  </si>
  <si>
    <t>RR= relative risk</t>
  </si>
  <si>
    <t>Standardized accelerometer-measured total daily activity</t>
  </si>
  <si>
    <t>81.0</t>
  </si>
  <si>
    <t>The National Institutes of Health [grant numbers R01AG048108, R00HL102241, R01AG017917, and R01NS078009]. K.H. was also supported by P01AG009975. P.L. was also supported by the International Postdoctoral Exchange Fellowship [grant number 20150042] from the China Postdoctoral Council. F.A.J.L.S. was also funded in part by the National Institutes of Health [grant numbers R01DK099512, R01HL118601, R01DK102696, and R01DK105072].</t>
  </si>
  <si>
    <t>No leisure-time physical activity</t>
  </si>
  <si>
    <t>Three categories, but result presented only for highest category</t>
  </si>
  <si>
    <t>More than 1260 MET-minutes/2 weeks (equivalent to approximately 1.2/2.1/3.5 hours/week, or 10/18/30 minutes/day, of vigorous/moderate/light LTPA, respectively)</t>
  </si>
  <si>
    <t>75.1</t>
  </si>
  <si>
    <t>The work has been supported by the Washington Heights-Inwood Columbia Aging Project (WHICAP, PO1AG007232, R01AG037212, RF1AG054023, R00AG042483, R01AG059013) and funded by the National Institute on Aging (NIA) and by the National Center for Advancing Translational Sciences, National Institutes of Health through grant UL1TR001873.</t>
  </si>
  <si>
    <t>Taaffe 2008 (Low function: High)</t>
  </si>
  <si>
    <t>Taaffe 2008 (Low function: Moderate)</t>
  </si>
  <si>
    <t>Taaffe 2008 (Moderate function: High)</t>
  </si>
  <si>
    <t>Taaffe 2008 (Moderate function: Moderate)</t>
  </si>
  <si>
    <t>Taaffe 2008 (High funtion:Moderate)</t>
  </si>
  <si>
    <t>Taaffe 2008 (High function: High)</t>
  </si>
  <si>
    <t>Taaffe 2008 (High function: High PA)</t>
  </si>
  <si>
    <t>Taaffe 2008 (High function: Moderate PA)</t>
  </si>
  <si>
    <t>Dementia incidence</t>
  </si>
  <si>
    <t>Lower limit of RR</t>
  </si>
  <si>
    <t>Upper limit of RR</t>
  </si>
  <si>
    <t>Adjustment for cognition at baseline (Yes=1, No=0)</t>
  </si>
  <si>
    <t>Confounder age (Yes =1, No=0)</t>
  </si>
  <si>
    <t>Confounder chronic diseases (Yes=1, No=0)</t>
  </si>
  <si>
    <t>Confounder: education (Yes=1, No=0)</t>
  </si>
  <si>
    <t>Confounder: gender or only one gender in the analyses (Yes=1, No=0)</t>
  </si>
  <si>
    <t>Confounder: other vascular risk factors (smoking, heavy drinking, obesity, cholesterol, body mass index, cardiovascular disease) (Yes=1, No=0)</t>
  </si>
  <si>
    <t>Follow-up rate (1= ≥ 70%, 0= &lt; 70% or not told)</t>
  </si>
  <si>
    <t>Adjusted for ApoE ε4 allele (Yes=1, No=0)</t>
  </si>
  <si>
    <t>Participation rate (1= &gt;70% or well designed case-control study or register study, 0= &lt;70% or not told or volunteer recruit)</t>
  </si>
  <si>
    <t>The follow-up length (years)</t>
  </si>
  <si>
    <t>Quality score (good=1,moderate=2, poor=3)</t>
  </si>
  <si>
    <t>Follow-up length group (1= &lt; 5 years, 2= 5-20 years, 3= at least 20 years)</t>
  </si>
  <si>
    <t>Original Lower limit 95% (HR or RR)</t>
  </si>
  <si>
    <t>Original Upper limit 95% (HR or OR)</t>
  </si>
  <si>
    <t>Sample size (category N + reference group N/number of comparisons to the reference group)</t>
  </si>
  <si>
    <t>Quality (1= high, 2= moderate, 3= poor)</t>
  </si>
  <si>
    <t>Original lower limit (HR or OR)</t>
  </si>
  <si>
    <t>Lower limit (RR)</t>
  </si>
  <si>
    <t>Original Upper limit (HR or OR)</t>
  </si>
  <si>
    <t>Upper limit (RR)</t>
  </si>
  <si>
    <t>Original Lower limit (Hr or OR)</t>
  </si>
  <si>
    <t>Original Lower limit 95% (HR or OR)</t>
  </si>
  <si>
    <t>Only leisure PA (1=Yes, 0=No)</t>
  </si>
  <si>
    <t>Only work-related PA (1=Yes, 0=No)</t>
  </si>
  <si>
    <t>Both leisure and work-related PA (1=Yes, 0=No)</t>
  </si>
  <si>
    <t>id</t>
  </si>
  <si>
    <t>exposure</t>
  </si>
  <si>
    <t>cases</t>
  </si>
  <si>
    <t>n</t>
  </si>
  <si>
    <t>logrr</t>
  </si>
  <si>
    <t>se</t>
  </si>
  <si>
    <t>rr</t>
  </si>
  <si>
    <t>lrr</t>
  </si>
  <si>
    <t>urr</t>
  </si>
  <si>
    <t>type</t>
  </si>
  <si>
    <t>dose</t>
  </si>
  <si>
    <t>Rava2008</t>
  </si>
  <si>
    <t>NA</t>
  </si>
  <si>
    <t>ir</t>
  </si>
  <si>
    <t>Ande2008</t>
  </si>
  <si>
    <t>Dupr2020</t>
  </si>
  <si>
    <t>Hans2019</t>
  </si>
  <si>
    <t>Kunu2020</t>
  </si>
  <si>
    <t>Laur001M</t>
  </si>
  <si>
    <t>Laur001W</t>
  </si>
  <si>
    <t>Pode2005</t>
  </si>
  <si>
    <t>Scar2009</t>
  </si>
  <si>
    <t>Gelb2012</t>
  </si>
  <si>
    <t>Lars2006</t>
  </si>
  <si>
    <t>Naja2019</t>
  </si>
  <si>
    <t>Stil2009</t>
  </si>
  <si>
    <t>Tanx2017</t>
  </si>
  <si>
    <t>Verd2012</t>
  </si>
  <si>
    <t>Annw2012</t>
  </si>
  <si>
    <t>Rovi2005</t>
  </si>
  <si>
    <t>Satt2011</t>
  </si>
  <si>
    <t>Yosh1995</t>
  </si>
  <si>
    <t>Chan2010</t>
  </si>
  <si>
    <t>Gure2011</t>
  </si>
  <si>
    <t>Hess2016</t>
  </si>
  <si>
    <t>Llam2015</t>
  </si>
  <si>
    <t>Nabe2021</t>
  </si>
  <si>
    <t>Palt2019</t>
  </si>
  <si>
    <t>Peet2020</t>
  </si>
  <si>
    <t>Soni2017</t>
  </si>
  <si>
    <t>Taaf008C</t>
  </si>
  <si>
    <t>Tolp2015</t>
  </si>
  <si>
    <t>Wang2002</t>
  </si>
  <si>
    <t>Wang2014</t>
  </si>
  <si>
    <t>Abel2012</t>
  </si>
  <si>
    <t>Beau2021</t>
  </si>
  <si>
    <t>Elwo2013</t>
  </si>
  <si>
    <t>FPSx2019</t>
  </si>
  <si>
    <t>Gras2017</t>
  </si>
  <si>
    <t>Gros2017</t>
  </si>
  <si>
    <t>HeSS2019</t>
  </si>
  <si>
    <t>Leex2015</t>
  </si>
  <si>
    <t>Linx2019</t>
  </si>
  <si>
    <t>Paga2016</t>
  </si>
  <si>
    <t>Sabi2017</t>
  </si>
  <si>
    <t>Shih2018</t>
  </si>
  <si>
    <t>Simo2006</t>
  </si>
  <si>
    <t>Vail2014</t>
  </si>
  <si>
    <t>WOLF2019</t>
  </si>
  <si>
    <t>Wuxx2020</t>
  </si>
  <si>
    <t>Zotc2018</t>
  </si>
  <si>
    <t>Laur2001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</si>
</sst>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1"/>
      <color theme="1"/>
      <name val="Calibri"/>
      <family val="2"/>
      <scheme val="minor"/>
    </font>
    <font>
      <sz val="11"/>
      <color theme="1"/>
      <name val="Calibri"/>
      <family val="2"/>
    </font>
    <font>
      <sz val="11"/>
      <color rgb="FF000000"/>
      <name val="Calibri"/>
      <family val="2"/>
      <scheme val="minor"/>
    </font>
    <font>
      <b/>
      <sz val="11"/>
      <color theme="1"/>
      <name val="Calibri"/>
      <family val="2"/>
      <scheme val="minor"/>
    </font>
    <font>
      <sz val="8"/>
      <name val="Calibri"/>
      <family val="2"/>
      <scheme val="minor"/>
    </font>
    <font>
      <sz val="10"/>
      <color rgb="FF000000"/>
      <name val="Calibri"/>
      <family val="2"/>
      <scheme val="minor"/>
    </font>
    <font>
      <sz val="11"/>
      <color rgb="FF000000"/>
      <name val="Calibri"/>
      <family val="2"/>
    </font>
    <font>
      <sz val="10"/>
      <color rgb="FF000000"/>
      <name val="Calibri"/>
      <family val="2"/>
    </font>
    <font>
      <sz val="11"/>
      <color rgb="FF000000"/>
      <name val="Calibri"/>
    </font>
  </fonts>
  <fills count="2">
    <fill>
      <patternFill patternType="none"/>
    </fill>
    <fill>
      <patternFill patternType="gray125"/>
    </fill>
  </fills>
  <borders count="1">
    <border>
      <left/>
      <right/>
      <top/>
      <bottom/>
      <diagonal/>
    </border>
  </borders>
  <cellStyleXfs count="1">
    <xf numFmtId="0" fontId="0" fillId="0" borderId="0"/>
  </cellStyleXfs>
  <cellXfs count="55">
    <xf numFmtId="0" fontId="0" fillId="0" borderId="0" xfId="0"/>
    <xf numFmtId="0" fontId="0" fillId="0" borderId="0" xfId="0" applyAlignment="1">
      <alignment wrapText="1"/>
    </xf>
    <xf numFmtId="49" fontId="0" fillId="0" borderId="0" xfId="0" applyNumberFormat="1" applyAlignment="1">
      <alignment horizontal="right"/>
    </xf>
    <xf numFmtId="0" fontId="0" fillId="0" borderId="0" xfId="0" quotePrefix="1"/>
    <xf numFmtId="49" fontId="0" fillId="0" borderId="0" xfId="0" applyNumberFormat="1"/>
    <xf numFmtId="49" fontId="0" fillId="0" borderId="0" xfId="0" quotePrefix="1" applyNumberFormat="1" applyAlignment="1">
      <alignment horizontal="right"/>
    </xf>
    <xf numFmtId="9" fontId="0" fillId="0" borderId="0" xfId="0" quotePrefix="1" applyNumberFormat="1"/>
    <xf numFmtId="10" fontId="0" fillId="0" borderId="0" xfId="0" quotePrefix="1" applyNumberFormat="1"/>
    <xf numFmtId="0" fontId="0" fillId="0" borderId="0" xfId="0" applyAlignment="1">
      <alignment vertical="center"/>
    </xf>
    <xf numFmtId="0" fontId="2" fillId="0" borderId="0" xfId="0" applyFont="1" applyAlignment="1">
      <alignment vertical="center"/>
    </xf>
    <xf numFmtId="49" fontId="2" fillId="0" borderId="0" xfId="0" quotePrefix="1" applyNumberFormat="1" applyFont="1" applyAlignment="1">
      <alignment horizontal="right" vertical="center"/>
    </xf>
    <xf numFmtId="0" fontId="2" fillId="0" borderId="0" xfId="0" quotePrefix="1" applyFont="1" applyAlignment="1">
      <alignment vertical="center"/>
    </xf>
    <xf numFmtId="49" fontId="2" fillId="0" borderId="0" xfId="0" applyNumberFormat="1" applyFont="1" applyAlignment="1">
      <alignment vertical="center"/>
    </xf>
    <xf numFmtId="49" fontId="0" fillId="0" borderId="0" xfId="0" quotePrefix="1" applyNumberFormat="1"/>
    <xf numFmtId="0" fontId="1" fillId="0" borderId="0" xfId="0" applyFont="1"/>
    <xf numFmtId="49" fontId="0" fillId="0" borderId="0" xfId="0" quotePrefix="1" applyNumberFormat="1" applyAlignment="1">
      <alignment horizontal="right" vertical="center"/>
    </xf>
    <xf numFmtId="0" fontId="0" fillId="0" borderId="0" xfId="0" quotePrefix="1" applyAlignment="1">
      <alignment vertical="center"/>
    </xf>
    <xf numFmtId="49" fontId="0" fillId="0" borderId="0" xfId="0" applyNumberFormat="1" applyAlignment="1">
      <alignment vertical="center"/>
    </xf>
    <xf numFmtId="0" fontId="0" fillId="0" borderId="0" xfId="0" applyAlignment="1"/>
    <xf numFmtId="0" fontId="0" fillId="0" borderId="0" xfId="0" quotePrefix="1" applyNumberFormat="1" applyAlignment="1">
      <alignment horizontal="left"/>
    </xf>
    <xf numFmtId="16" fontId="0" fillId="0" borderId="0" xfId="0" quotePrefix="1" applyNumberFormat="1"/>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right" vertical="top" wrapText="1"/>
    </xf>
    <xf numFmtId="0" fontId="3" fillId="0" borderId="0" xfId="0" applyFont="1"/>
    <xf numFmtId="1" fontId="0" fillId="0" borderId="0" xfId="0" applyNumberFormat="1"/>
    <xf numFmtId="2" fontId="0" fillId="0" borderId="0" xfId="0" applyNumberFormat="1"/>
    <xf numFmtId="0" fontId="0" fillId="0" borderId="0" xfId="0" applyFill="1"/>
    <xf numFmtId="1" fontId="0" fillId="0" borderId="0" xfId="0" applyNumberFormat="1" applyFill="1"/>
    <xf numFmtId="49" fontId="0" fillId="0" borderId="0" xfId="0" applyNumberFormat="1" applyFill="1"/>
    <xf numFmtId="0" fontId="2" fillId="0" borderId="0" xfId="0" applyFont="1" applyFill="1" applyAlignment="1">
      <alignment vertical="center"/>
    </xf>
    <xf numFmtId="0" fontId="5" fillId="0" borderId="0" xfId="0" applyFont="1"/>
    <xf numFmtId="1" fontId="5" fillId="0" borderId="0" xfId="0" applyNumberFormat="1" applyFont="1"/>
    <xf numFmtId="164" fontId="0" fillId="0" borderId="0" xfId="0" applyNumberFormat="1"/>
    <xf numFmtId="164" fontId="5" fillId="0" borderId="0" xfId="0" applyNumberFormat="1" applyFont="1"/>
    <xf numFmtId="164" fontId="5" fillId="0" borderId="0" xfId="0" applyNumberFormat="1" applyFont="1" applyAlignment="1">
      <alignment horizontal="right"/>
    </xf>
    <xf numFmtId="0" fontId="6" fillId="0" borderId="0" xfId="0" applyFont="1"/>
    <xf numFmtId="1" fontId="6" fillId="0" borderId="0" xfId="0" applyNumberFormat="1" applyFont="1"/>
    <xf numFmtId="164" fontId="6" fillId="0" borderId="0" xfId="0" applyNumberFormat="1" applyFont="1"/>
    <xf numFmtId="164" fontId="7" fillId="0" borderId="0" xfId="0" applyNumberFormat="1" applyFont="1"/>
    <xf numFmtId="164" fontId="6" fillId="0" borderId="0" xfId="0" applyNumberFormat="1" applyFont="1" applyAlignment="1">
      <alignment horizontal="right"/>
    </xf>
    <xf numFmtId="164" fontId="7" fillId="0" borderId="0" xfId="0" applyNumberFormat="1" applyFont="1" applyAlignment="1">
      <alignment horizontal="right"/>
    </xf>
    <xf numFmtId="164" fontId="5" fillId="0" borderId="0" xfId="0" applyNumberFormat="1" applyFont="1" applyAlignment="1">
      <alignment wrapText="1"/>
    </xf>
    <xf numFmtId="1" fontId="8" fillId="0" borderId="0" xfId="0" applyNumberFormat="1" applyFont="1"/>
    <xf numFmtId="0" fontId="0" fillId="0" borderId="0" xfId="0"/>
    <xf numFmtId="0" fontId="8" fillId="0" borderId="0" xfId="0" applyFont="1"/>
    <xf numFmtId="1" fontId="8" fillId="0" borderId="0" xfId="0" applyNumberFormat="1" applyFont="1"/>
    <xf numFmtId="164" fontId="8" fillId="0" borderId="0" xfId="0" applyNumberFormat="1" applyFont="1"/>
    <xf numFmtId="164" fontId="8" fillId="0" borderId="0" xfId="0" applyNumberFormat="1" applyFont="1" applyAlignment="1">
      <alignment horizontal="right"/>
    </xf>
    <xf numFmtId="0" fontId="0" fillId="0" borderId="0" xfId="0"/>
    <xf numFmtId="0" fontId="8" fillId="0" borderId="0" xfId="0" applyFont="1"/>
    <xf numFmtId="1" fontId="8" fillId="0" borderId="0" xfId="0" applyNumberFormat="1" applyFont="1"/>
    <xf numFmtId="164" fontId="8" fillId="0" borderId="0" xfId="0" applyNumberFormat="1" applyFont="1"/>
    <xf numFmtId="164" fontId="8" fillId="0" borderId="0" xfId="0" applyNumberFormat="1"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EFFA4-2050-4F35-AB58-1B5DB9BD06DB}">
  <dimension ref="A1:AT99"/>
  <sheetViews>
    <sheetView workbookViewId="0">
      <pane xSplit="1" ySplit="1" topLeftCell="G71" activePane="bottomRight" state="frozen"/>
      <selection pane="topRight" activeCell="B1" sqref="B1"/>
      <selection pane="bottomLeft" activeCell="A2" sqref="A2"/>
      <selection pane="bottomRight" activeCell="AM1" sqref="AM1"/>
    </sheetView>
  </sheetViews>
  <sheetFormatPr defaultRowHeight="14.4" x14ac:dyDescent="0.3"/>
  <cols>
    <col min="1" max="1" width="34" customWidth="1"/>
    <col min="7" max="7" width="31.33203125" customWidth="1"/>
    <col min="16" max="16" width="12.109375" customWidth="1"/>
  </cols>
  <sheetData>
    <row r="1" spans="1:46" x14ac:dyDescent="0.3">
      <c r="A1" t="s">
        <v>0</v>
      </c>
      <c r="B1" t="s">
        <v>1</v>
      </c>
      <c r="C1" t="s">
        <v>224</v>
      </c>
      <c r="D1" t="s">
        <v>449</v>
      </c>
      <c r="E1" t="s">
        <v>227</v>
      </c>
      <c r="F1" t="s">
        <v>225</v>
      </c>
      <c r="G1" t="s">
        <v>197</v>
      </c>
      <c r="H1" t="s">
        <v>226</v>
      </c>
      <c r="I1" t="s">
        <v>228</v>
      </c>
      <c r="J1" t="s">
        <v>2</v>
      </c>
      <c r="K1" t="s">
        <v>3</v>
      </c>
      <c r="L1" t="s">
        <v>604</v>
      </c>
      <c r="M1" t="s">
        <v>4</v>
      </c>
      <c r="N1" t="s">
        <v>605</v>
      </c>
      <c r="O1" t="s">
        <v>5</v>
      </c>
      <c r="P1" t="s">
        <v>300</v>
      </c>
      <c r="Q1" t="s">
        <v>606</v>
      </c>
      <c r="R1" t="s">
        <v>6</v>
      </c>
      <c r="S1" t="s">
        <v>7</v>
      </c>
      <c r="T1" t="s">
        <v>8</v>
      </c>
      <c r="U1" t="s">
        <v>9</v>
      </c>
      <c r="V1" t="s">
        <v>229</v>
      </c>
      <c r="W1" t="s">
        <v>230</v>
      </c>
      <c r="X1" t="s">
        <v>231</v>
      </c>
      <c r="Y1" t="s">
        <v>232</v>
      </c>
      <c r="Z1" t="s">
        <v>236</v>
      </c>
      <c r="AA1" t="s">
        <v>233</v>
      </c>
      <c r="AB1" t="s">
        <v>234</v>
      </c>
      <c r="AC1" t="s">
        <v>235</v>
      </c>
      <c r="AD1" t="s">
        <v>237</v>
      </c>
      <c r="AE1" t="s">
        <v>238</v>
      </c>
      <c r="AF1" t="s">
        <v>239</v>
      </c>
      <c r="AG1" t="s">
        <v>240</v>
      </c>
      <c r="AH1" t="s">
        <v>241</v>
      </c>
      <c r="AI1" t="s">
        <v>242</v>
      </c>
      <c r="AJ1" t="s">
        <v>600</v>
      </c>
      <c r="AK1" t="s">
        <v>243</v>
      </c>
      <c r="AL1" t="s">
        <v>495</v>
      </c>
      <c r="AM1" t="s">
        <v>603</v>
      </c>
      <c r="AN1" t="s">
        <v>245</v>
      </c>
      <c r="AO1" t="s">
        <v>246</v>
      </c>
      <c r="AP1" t="s">
        <v>607</v>
      </c>
      <c r="AQ1" t="s">
        <v>247</v>
      </c>
      <c r="AR1" t="s">
        <v>326</v>
      </c>
      <c r="AS1" t="s">
        <v>371</v>
      </c>
      <c r="AT1" t="s">
        <v>52</v>
      </c>
    </row>
    <row r="2" spans="1:46" x14ac:dyDescent="0.3">
      <c r="A2" t="s">
        <v>11</v>
      </c>
      <c r="B2" t="s">
        <v>12</v>
      </c>
      <c r="C2" t="s">
        <v>13</v>
      </c>
      <c r="D2" t="s">
        <v>14</v>
      </c>
      <c r="E2" t="s">
        <v>15</v>
      </c>
      <c r="F2">
        <v>0.22411128</v>
      </c>
      <c r="G2" s="18" t="s">
        <v>16</v>
      </c>
      <c r="H2" s="1">
        <v>1</v>
      </c>
      <c r="I2" s="1">
        <v>1</v>
      </c>
      <c r="J2">
        <v>0.59</v>
      </c>
      <c r="K2" s="1">
        <v>0.76800000000000002</v>
      </c>
      <c r="L2">
        <v>0.36</v>
      </c>
      <c r="M2" s="1">
        <v>0.6</v>
      </c>
      <c r="N2">
        <v>0.91</v>
      </c>
      <c r="O2" s="1">
        <v>0.95399999999999996</v>
      </c>
      <c r="P2" s="1">
        <v>0.11829949393677046</v>
      </c>
      <c r="Q2">
        <v>647</v>
      </c>
      <c r="R2" t="s">
        <v>17</v>
      </c>
      <c r="S2">
        <v>2012</v>
      </c>
      <c r="T2" t="s">
        <v>18</v>
      </c>
      <c r="U2" t="s">
        <v>19</v>
      </c>
      <c r="V2">
        <v>4</v>
      </c>
      <c r="W2">
        <v>1</v>
      </c>
      <c r="X2">
        <v>0</v>
      </c>
      <c r="Y2">
        <v>0</v>
      </c>
      <c r="Z2">
        <v>0</v>
      </c>
      <c r="AA2">
        <v>0</v>
      </c>
      <c r="AB2">
        <v>0</v>
      </c>
      <c r="AC2">
        <v>0</v>
      </c>
      <c r="AD2">
        <v>0</v>
      </c>
      <c r="AE2">
        <v>0</v>
      </c>
      <c r="AF2" s="2">
        <v>0</v>
      </c>
      <c r="AG2">
        <v>1</v>
      </c>
      <c r="AH2">
        <v>0</v>
      </c>
      <c r="AI2">
        <v>3</v>
      </c>
      <c r="AJ2" s="3" t="s">
        <v>20</v>
      </c>
      <c r="AK2">
        <v>0</v>
      </c>
      <c r="AL2">
        <v>7</v>
      </c>
      <c r="AM2" s="4">
        <v>2</v>
      </c>
      <c r="AN2">
        <v>0</v>
      </c>
      <c r="AO2">
        <v>0</v>
      </c>
      <c r="AP2">
        <v>3</v>
      </c>
      <c r="AQ2">
        <v>0</v>
      </c>
      <c r="AR2" t="s">
        <v>327</v>
      </c>
      <c r="AS2">
        <v>0</v>
      </c>
    </row>
    <row r="3" spans="1:46" x14ac:dyDescent="0.3">
      <c r="A3" t="s">
        <v>199</v>
      </c>
      <c r="B3" t="s">
        <v>21</v>
      </c>
      <c r="C3" t="s">
        <v>22</v>
      </c>
      <c r="D3" t="s">
        <v>23</v>
      </c>
      <c r="E3" t="s">
        <v>15</v>
      </c>
      <c r="F3">
        <v>8.4237396298599998E-2</v>
      </c>
      <c r="G3" t="s">
        <v>24</v>
      </c>
      <c r="H3">
        <v>1</v>
      </c>
      <c r="I3">
        <v>0</v>
      </c>
      <c r="J3">
        <v>0.63</v>
      </c>
      <c r="K3">
        <f>J3/(1-F3+ (J3*F3))</f>
        <v>0.65026742899297674</v>
      </c>
      <c r="L3">
        <v>0.43</v>
      </c>
      <c r="M3">
        <f>L3/(1-F3+(F3*L3))</f>
        <v>0.45168793907865601</v>
      </c>
      <c r="N3">
        <v>0.91</v>
      </c>
      <c r="O3">
        <f>N3/(1-F3+ (N3*F3))</f>
        <v>0.91695174648901201</v>
      </c>
      <c r="P3" s="1">
        <v>0.18062839507278028</v>
      </c>
      <c r="Q3">
        <v>2348</v>
      </c>
      <c r="R3" t="s">
        <v>25</v>
      </c>
      <c r="S3">
        <v>2008</v>
      </c>
      <c r="T3" t="s">
        <v>26</v>
      </c>
      <c r="U3" t="s">
        <v>27</v>
      </c>
      <c r="V3">
        <v>1</v>
      </c>
      <c r="W3">
        <v>1</v>
      </c>
      <c r="X3">
        <v>0</v>
      </c>
      <c r="Y3">
        <v>0</v>
      </c>
      <c r="Z3">
        <v>1</v>
      </c>
      <c r="AA3">
        <v>0</v>
      </c>
      <c r="AB3">
        <v>1</v>
      </c>
      <c r="AC3">
        <v>1</v>
      </c>
      <c r="AD3">
        <v>1</v>
      </c>
      <c r="AE3">
        <v>1</v>
      </c>
      <c r="AF3" s="5" t="s">
        <v>28</v>
      </c>
      <c r="AG3">
        <v>3</v>
      </c>
      <c r="AH3">
        <v>0</v>
      </c>
      <c r="AI3">
        <v>3</v>
      </c>
      <c r="AJ3" s="3" t="s">
        <v>28</v>
      </c>
      <c r="AK3">
        <v>0</v>
      </c>
      <c r="AL3">
        <v>31</v>
      </c>
      <c r="AM3" s="4">
        <v>3</v>
      </c>
      <c r="AN3">
        <v>8</v>
      </c>
      <c r="AO3">
        <v>1</v>
      </c>
      <c r="AP3">
        <v>2</v>
      </c>
      <c r="AQ3">
        <v>0</v>
      </c>
      <c r="AR3" t="s">
        <v>328</v>
      </c>
      <c r="AS3">
        <v>1</v>
      </c>
    </row>
    <row r="4" spans="1:46" x14ac:dyDescent="0.3">
      <c r="A4" t="s">
        <v>200</v>
      </c>
      <c r="B4" t="s">
        <v>21</v>
      </c>
      <c r="C4" t="s">
        <v>22</v>
      </c>
      <c r="D4" t="s">
        <v>23</v>
      </c>
      <c r="E4" t="s">
        <v>15</v>
      </c>
      <c r="F4">
        <v>8.4237396298599998E-2</v>
      </c>
      <c r="G4" t="s">
        <v>30</v>
      </c>
      <c r="H4">
        <v>2</v>
      </c>
      <c r="I4">
        <v>0</v>
      </c>
      <c r="K4">
        <v>0.36</v>
      </c>
      <c r="M4">
        <v>0.17</v>
      </c>
      <c r="O4">
        <v>0.74</v>
      </c>
      <c r="P4" s="1">
        <v>0.37521728294590651</v>
      </c>
      <c r="Q4">
        <v>413</v>
      </c>
      <c r="R4" t="s">
        <v>25</v>
      </c>
      <c r="S4">
        <v>2008</v>
      </c>
      <c r="T4" t="s">
        <v>26</v>
      </c>
      <c r="U4" t="s">
        <v>27</v>
      </c>
      <c r="V4">
        <v>1</v>
      </c>
      <c r="W4">
        <v>1</v>
      </c>
      <c r="X4">
        <v>0</v>
      </c>
      <c r="Y4">
        <v>0</v>
      </c>
      <c r="Z4">
        <v>1</v>
      </c>
      <c r="AA4">
        <v>0</v>
      </c>
      <c r="AB4">
        <v>1</v>
      </c>
      <c r="AC4">
        <v>1</v>
      </c>
      <c r="AD4">
        <v>1</v>
      </c>
      <c r="AE4">
        <v>1</v>
      </c>
      <c r="AF4" s="5" t="s">
        <v>28</v>
      </c>
      <c r="AG4">
        <v>3</v>
      </c>
      <c r="AH4">
        <v>0</v>
      </c>
      <c r="AI4">
        <v>3</v>
      </c>
      <c r="AJ4" s="3" t="s">
        <v>28</v>
      </c>
      <c r="AK4">
        <v>0</v>
      </c>
      <c r="AL4">
        <v>31</v>
      </c>
      <c r="AM4" s="4">
        <v>3</v>
      </c>
      <c r="AN4">
        <v>8</v>
      </c>
      <c r="AO4">
        <v>1</v>
      </c>
      <c r="AP4">
        <v>2</v>
      </c>
      <c r="AQ4">
        <v>0</v>
      </c>
      <c r="AR4" t="s">
        <v>328</v>
      </c>
      <c r="AS4">
        <v>1</v>
      </c>
    </row>
    <row r="5" spans="1:46" x14ac:dyDescent="0.3">
      <c r="A5" t="s">
        <v>201</v>
      </c>
      <c r="B5" t="s">
        <v>21</v>
      </c>
      <c r="C5" t="s">
        <v>22</v>
      </c>
      <c r="D5" t="s">
        <v>23</v>
      </c>
      <c r="E5" t="s">
        <v>15</v>
      </c>
      <c r="F5">
        <v>8.4237396298599998E-2</v>
      </c>
      <c r="G5" t="s">
        <v>31</v>
      </c>
      <c r="H5">
        <v>2</v>
      </c>
      <c r="I5">
        <v>1</v>
      </c>
      <c r="K5">
        <v>0.72</v>
      </c>
      <c r="M5">
        <v>0.42</v>
      </c>
      <c r="O5">
        <v>1.22</v>
      </c>
      <c r="P5" s="1">
        <v>0.27202842511476744</v>
      </c>
      <c r="Q5">
        <v>372</v>
      </c>
      <c r="R5" t="s">
        <v>25</v>
      </c>
      <c r="S5">
        <v>2008</v>
      </c>
      <c r="T5" t="s">
        <v>26</v>
      </c>
      <c r="U5" t="s">
        <v>27</v>
      </c>
      <c r="V5">
        <v>1</v>
      </c>
      <c r="W5">
        <v>1</v>
      </c>
      <c r="X5">
        <v>0</v>
      </c>
      <c r="Y5">
        <v>0</v>
      </c>
      <c r="Z5">
        <v>1</v>
      </c>
      <c r="AA5">
        <v>0</v>
      </c>
      <c r="AB5">
        <v>1</v>
      </c>
      <c r="AC5">
        <v>1</v>
      </c>
      <c r="AD5">
        <v>1</v>
      </c>
      <c r="AE5">
        <v>1</v>
      </c>
      <c r="AF5" s="5" t="s">
        <v>28</v>
      </c>
      <c r="AG5">
        <v>3</v>
      </c>
      <c r="AH5">
        <v>0</v>
      </c>
      <c r="AI5">
        <v>3</v>
      </c>
      <c r="AJ5" s="3" t="s">
        <v>28</v>
      </c>
      <c r="AK5">
        <v>0</v>
      </c>
      <c r="AL5">
        <v>31</v>
      </c>
      <c r="AM5" s="4">
        <v>3</v>
      </c>
      <c r="AN5">
        <v>8</v>
      </c>
      <c r="AO5">
        <v>1</v>
      </c>
      <c r="AP5">
        <v>2</v>
      </c>
      <c r="AQ5">
        <v>0</v>
      </c>
      <c r="AR5" t="s">
        <v>328</v>
      </c>
      <c r="AS5">
        <v>1</v>
      </c>
    </row>
    <row r="6" spans="1:46" x14ac:dyDescent="0.3">
      <c r="A6" s="28" t="s">
        <v>468</v>
      </c>
      <c r="B6" t="s">
        <v>491</v>
      </c>
      <c r="C6" t="s">
        <v>13</v>
      </c>
      <c r="D6" t="s">
        <v>14</v>
      </c>
      <c r="E6" t="s">
        <v>15</v>
      </c>
      <c r="F6">
        <v>3.5499999999999997E-2</v>
      </c>
      <c r="G6" t="s">
        <v>492</v>
      </c>
      <c r="H6" s="28">
        <v>1</v>
      </c>
      <c r="I6">
        <v>1</v>
      </c>
      <c r="J6">
        <v>0.7127</v>
      </c>
      <c r="K6">
        <f>J6/(1-F6+ (J6*F6))</f>
        <v>0.72004383508056191</v>
      </c>
      <c r="L6">
        <v>0.37180000000000002</v>
      </c>
      <c r="M6">
        <f>L6/(1-F6+(F6*L6))</f>
        <v>0.38028067741510191</v>
      </c>
      <c r="N6">
        <v>1.3662000000000001</v>
      </c>
      <c r="O6">
        <f>N6/(1-F6+ (N6*F6))</f>
        <v>1.3486671916419357</v>
      </c>
      <c r="P6">
        <f>(LN(O6)-LN(M6))/(2*1.96)</f>
        <v>0.32294962078228079</v>
      </c>
      <c r="Q6" s="26">
        <v>1098</v>
      </c>
      <c r="R6" s="27" t="s">
        <v>111</v>
      </c>
      <c r="S6">
        <v>2021</v>
      </c>
      <c r="T6" t="s">
        <v>18</v>
      </c>
      <c r="U6" t="s">
        <v>493</v>
      </c>
      <c r="V6">
        <v>3</v>
      </c>
      <c r="W6">
        <v>0</v>
      </c>
      <c r="X6">
        <v>0</v>
      </c>
      <c r="Y6">
        <v>1</v>
      </c>
      <c r="Z6">
        <v>0</v>
      </c>
      <c r="AA6">
        <v>0</v>
      </c>
      <c r="AB6">
        <v>0</v>
      </c>
      <c r="AC6">
        <v>0</v>
      </c>
      <c r="AD6">
        <v>0</v>
      </c>
      <c r="AE6">
        <v>0</v>
      </c>
      <c r="AF6">
        <v>1</v>
      </c>
      <c r="AG6">
        <v>3</v>
      </c>
      <c r="AH6">
        <v>0</v>
      </c>
      <c r="AI6">
        <v>0</v>
      </c>
      <c r="AJ6" s="4">
        <v>0</v>
      </c>
      <c r="AK6">
        <v>0</v>
      </c>
      <c r="AL6">
        <v>3</v>
      </c>
      <c r="AM6" s="4">
        <v>1</v>
      </c>
      <c r="AN6">
        <v>0</v>
      </c>
      <c r="AO6">
        <v>0</v>
      </c>
      <c r="AP6">
        <v>3</v>
      </c>
      <c r="AQ6" s="9">
        <v>0</v>
      </c>
      <c r="AR6" t="s">
        <v>494</v>
      </c>
      <c r="AS6">
        <v>1</v>
      </c>
    </row>
    <row r="7" spans="1:46" x14ac:dyDescent="0.3">
      <c r="A7" t="s">
        <v>32</v>
      </c>
      <c r="B7" t="s">
        <v>33</v>
      </c>
      <c r="D7" t="s">
        <v>34</v>
      </c>
      <c r="E7" t="s">
        <v>15</v>
      </c>
      <c r="F7">
        <v>0.29323308270670001</v>
      </c>
      <c r="G7" t="s">
        <v>35</v>
      </c>
      <c r="H7" t="s">
        <v>52</v>
      </c>
      <c r="I7">
        <v>1</v>
      </c>
      <c r="J7">
        <v>0.87</v>
      </c>
      <c r="K7">
        <v>0.93269999999999997</v>
      </c>
      <c r="L7">
        <v>0.77</v>
      </c>
      <c r="M7">
        <v>0.87749999999999995</v>
      </c>
      <c r="N7">
        <v>0.97</v>
      </c>
      <c r="O7">
        <v>0.98488580000000003</v>
      </c>
      <c r="P7" s="1">
        <v>2.9451209189877117E-2</v>
      </c>
      <c r="Q7">
        <v>399</v>
      </c>
      <c r="R7" t="s">
        <v>36</v>
      </c>
      <c r="S7">
        <v>2014</v>
      </c>
      <c r="T7" t="s">
        <v>18</v>
      </c>
      <c r="U7" t="s">
        <v>37</v>
      </c>
      <c r="V7">
        <v>3</v>
      </c>
      <c r="W7">
        <v>1</v>
      </c>
      <c r="X7">
        <v>0</v>
      </c>
      <c r="Y7">
        <v>0</v>
      </c>
      <c r="Z7">
        <v>0</v>
      </c>
      <c r="AA7">
        <v>0</v>
      </c>
      <c r="AB7">
        <v>0</v>
      </c>
      <c r="AC7">
        <v>0</v>
      </c>
      <c r="AD7">
        <v>0</v>
      </c>
      <c r="AE7">
        <v>0</v>
      </c>
      <c r="AF7" s="5" t="s">
        <v>28</v>
      </c>
      <c r="AG7">
        <v>3</v>
      </c>
      <c r="AH7">
        <v>0</v>
      </c>
      <c r="AI7">
        <v>3</v>
      </c>
      <c r="AJ7" s="6" t="s">
        <v>20</v>
      </c>
      <c r="AK7">
        <v>0</v>
      </c>
      <c r="AL7">
        <v>5</v>
      </c>
      <c r="AM7" s="4">
        <v>2</v>
      </c>
      <c r="AN7">
        <v>0</v>
      </c>
      <c r="AO7">
        <v>0</v>
      </c>
      <c r="AP7">
        <v>3</v>
      </c>
      <c r="AQ7">
        <v>0</v>
      </c>
      <c r="AR7" t="s">
        <v>329</v>
      </c>
      <c r="AS7">
        <v>1</v>
      </c>
    </row>
    <row r="8" spans="1:46" x14ac:dyDescent="0.3">
      <c r="A8" t="s">
        <v>38</v>
      </c>
      <c r="B8" t="s">
        <v>39</v>
      </c>
      <c r="D8" t="s">
        <v>34</v>
      </c>
      <c r="E8" t="s">
        <v>15</v>
      </c>
      <c r="F8">
        <v>0.5</v>
      </c>
      <c r="G8" t="s">
        <v>40</v>
      </c>
      <c r="H8" t="s">
        <v>52</v>
      </c>
      <c r="I8">
        <v>1</v>
      </c>
      <c r="J8">
        <v>0.99</v>
      </c>
      <c r="K8">
        <v>0.99498699999999995</v>
      </c>
      <c r="L8">
        <v>0.73</v>
      </c>
      <c r="M8">
        <v>0.85440000000000005</v>
      </c>
      <c r="N8">
        <v>1.33</v>
      </c>
      <c r="O8">
        <v>1.1532560000000001</v>
      </c>
      <c r="P8" s="1">
        <v>7.6516596149622723E-2</v>
      </c>
      <c r="Q8">
        <v>294</v>
      </c>
      <c r="R8" t="s">
        <v>41</v>
      </c>
      <c r="S8">
        <v>2008</v>
      </c>
      <c r="T8" t="s">
        <v>26</v>
      </c>
      <c r="U8" t="s">
        <v>42</v>
      </c>
      <c r="V8">
        <v>1</v>
      </c>
      <c r="W8">
        <v>0</v>
      </c>
      <c r="X8">
        <v>0</v>
      </c>
      <c r="Y8">
        <v>1</v>
      </c>
      <c r="Z8">
        <v>1</v>
      </c>
      <c r="AA8">
        <v>0</v>
      </c>
      <c r="AB8">
        <v>0</v>
      </c>
      <c r="AC8">
        <v>0</v>
      </c>
      <c r="AD8">
        <v>0</v>
      </c>
      <c r="AE8">
        <v>0</v>
      </c>
      <c r="AF8" s="5" t="s">
        <v>28</v>
      </c>
      <c r="AG8">
        <v>0</v>
      </c>
      <c r="AH8">
        <v>0</v>
      </c>
      <c r="AI8">
        <v>3</v>
      </c>
      <c r="AJ8" s="6" t="s">
        <v>28</v>
      </c>
      <c r="AK8">
        <v>0</v>
      </c>
      <c r="AL8">
        <v>28</v>
      </c>
      <c r="AM8" s="4">
        <v>3</v>
      </c>
      <c r="AN8">
        <v>2</v>
      </c>
      <c r="AP8">
        <v>3</v>
      </c>
      <c r="AQ8">
        <v>0</v>
      </c>
      <c r="AR8" t="s">
        <v>330</v>
      </c>
      <c r="AS8">
        <v>1</v>
      </c>
    </row>
    <row r="9" spans="1:46" x14ac:dyDescent="0.3">
      <c r="A9" t="s">
        <v>43</v>
      </c>
      <c r="B9" t="s">
        <v>44</v>
      </c>
      <c r="C9" t="s">
        <v>22</v>
      </c>
      <c r="D9" t="s">
        <v>45</v>
      </c>
      <c r="E9" t="s">
        <v>15</v>
      </c>
      <c r="F9">
        <v>3.7209302325500002E-2</v>
      </c>
      <c r="G9" t="s">
        <v>46</v>
      </c>
      <c r="H9">
        <v>1</v>
      </c>
      <c r="I9">
        <v>0</v>
      </c>
      <c r="K9">
        <v>0.6</v>
      </c>
      <c r="M9">
        <v>0.41</v>
      </c>
      <c r="O9">
        <v>0.88</v>
      </c>
      <c r="P9" s="1">
        <v>0.19483794586068845</v>
      </c>
      <c r="Q9">
        <v>3016</v>
      </c>
      <c r="R9" t="s">
        <v>47</v>
      </c>
      <c r="S9">
        <v>2010</v>
      </c>
      <c r="T9" t="s">
        <v>18</v>
      </c>
      <c r="U9" t="s">
        <v>48</v>
      </c>
      <c r="V9">
        <v>2</v>
      </c>
      <c r="W9">
        <v>0</v>
      </c>
      <c r="X9">
        <v>0</v>
      </c>
      <c r="Y9">
        <v>1</v>
      </c>
      <c r="Z9">
        <v>1</v>
      </c>
      <c r="AA9">
        <v>0</v>
      </c>
      <c r="AB9">
        <v>0</v>
      </c>
      <c r="AC9">
        <v>1</v>
      </c>
      <c r="AD9">
        <v>1</v>
      </c>
      <c r="AE9">
        <v>1</v>
      </c>
      <c r="AF9" s="5" t="s">
        <v>20</v>
      </c>
      <c r="AG9">
        <v>3</v>
      </c>
      <c r="AH9">
        <v>0</v>
      </c>
      <c r="AI9">
        <v>3</v>
      </c>
      <c r="AJ9" s="3" t="s">
        <v>28</v>
      </c>
      <c r="AK9">
        <v>0</v>
      </c>
      <c r="AL9">
        <v>26</v>
      </c>
      <c r="AM9" s="4">
        <v>3</v>
      </c>
      <c r="AN9">
        <v>7</v>
      </c>
      <c r="AO9">
        <v>0</v>
      </c>
      <c r="AP9">
        <v>2</v>
      </c>
      <c r="AQ9">
        <v>0</v>
      </c>
      <c r="AR9" t="s">
        <v>331</v>
      </c>
      <c r="AS9">
        <v>1</v>
      </c>
    </row>
    <row r="10" spans="1:46" x14ac:dyDescent="0.3">
      <c r="A10" t="s">
        <v>49</v>
      </c>
      <c r="B10" t="s">
        <v>22</v>
      </c>
      <c r="C10" t="s">
        <v>22</v>
      </c>
      <c r="D10" t="s">
        <v>45</v>
      </c>
      <c r="E10" t="s">
        <v>15</v>
      </c>
      <c r="F10">
        <v>3.7209302325500002E-2</v>
      </c>
      <c r="G10" t="s">
        <v>50</v>
      </c>
      <c r="H10">
        <v>2</v>
      </c>
      <c r="I10">
        <v>1</v>
      </c>
      <c r="K10">
        <v>0.77</v>
      </c>
      <c r="M10">
        <v>0.35</v>
      </c>
      <c r="O10">
        <v>1.59</v>
      </c>
      <c r="P10" s="1">
        <v>0.3861112603905148</v>
      </c>
      <c r="Q10">
        <v>1930</v>
      </c>
      <c r="R10" t="s">
        <v>47</v>
      </c>
      <c r="S10">
        <v>2010</v>
      </c>
      <c r="T10" t="s">
        <v>18</v>
      </c>
      <c r="U10" t="s">
        <v>48</v>
      </c>
      <c r="V10">
        <v>2</v>
      </c>
      <c r="W10">
        <v>0</v>
      </c>
      <c r="X10">
        <v>0</v>
      </c>
      <c r="Y10">
        <v>1</v>
      </c>
      <c r="Z10">
        <v>1</v>
      </c>
      <c r="AA10">
        <v>0</v>
      </c>
      <c r="AB10">
        <v>0</v>
      </c>
      <c r="AC10">
        <v>1</v>
      </c>
      <c r="AD10">
        <v>1</v>
      </c>
      <c r="AE10">
        <v>1</v>
      </c>
      <c r="AF10" s="5" t="s">
        <v>20</v>
      </c>
      <c r="AG10">
        <v>3</v>
      </c>
      <c r="AH10">
        <v>0</v>
      </c>
      <c r="AI10">
        <v>3</v>
      </c>
      <c r="AJ10" s="3" t="s">
        <v>28</v>
      </c>
      <c r="AK10">
        <v>0</v>
      </c>
      <c r="AL10">
        <v>26</v>
      </c>
      <c r="AM10" s="4">
        <v>3</v>
      </c>
      <c r="AN10">
        <v>7</v>
      </c>
      <c r="AO10">
        <v>0</v>
      </c>
      <c r="AP10">
        <v>2</v>
      </c>
      <c r="AQ10">
        <v>0</v>
      </c>
      <c r="AR10" t="s">
        <v>331</v>
      </c>
      <c r="AS10">
        <v>1</v>
      </c>
    </row>
    <row r="11" spans="1:46" x14ac:dyDescent="0.3">
      <c r="A11" t="s">
        <v>51</v>
      </c>
      <c r="B11" t="s">
        <v>52</v>
      </c>
      <c r="D11" t="s">
        <v>34</v>
      </c>
      <c r="E11" t="s">
        <v>53</v>
      </c>
      <c r="F11">
        <v>0.1150888358525</v>
      </c>
      <c r="G11" t="s">
        <v>54</v>
      </c>
      <c r="H11" t="s">
        <v>52</v>
      </c>
      <c r="I11">
        <v>1</v>
      </c>
      <c r="J11">
        <v>1</v>
      </c>
      <c r="K11">
        <f xml:space="preserve"> (1-EXP(J11*LN(1-F11)))/F11</f>
        <v>0.99999999999999967</v>
      </c>
      <c r="L11">
        <v>0.89</v>
      </c>
      <c r="M11">
        <f>(1-EXP(L11*LN(1-F11)))/F11</f>
        <v>0.89588918948498408</v>
      </c>
      <c r="N11">
        <v>1.1200000000000001</v>
      </c>
      <c r="O11">
        <f>(1-EXP(N11*LN(1-F11)))/F11</f>
        <v>1.1119898010561038</v>
      </c>
      <c r="P11" s="1">
        <v>5.5124890351852675E-2</v>
      </c>
      <c r="Q11">
        <v>3771</v>
      </c>
      <c r="R11" t="s">
        <v>55</v>
      </c>
      <c r="S11">
        <v>2013</v>
      </c>
      <c r="T11" t="s">
        <v>18</v>
      </c>
      <c r="U11" t="s">
        <v>56</v>
      </c>
      <c r="V11">
        <v>3</v>
      </c>
      <c r="W11">
        <v>0</v>
      </c>
      <c r="X11">
        <v>0</v>
      </c>
      <c r="Y11">
        <v>1</v>
      </c>
      <c r="Z11">
        <v>1</v>
      </c>
      <c r="AA11">
        <v>1</v>
      </c>
      <c r="AB11">
        <v>1</v>
      </c>
      <c r="AC11">
        <v>1</v>
      </c>
      <c r="AD11">
        <v>1</v>
      </c>
      <c r="AE11">
        <v>1</v>
      </c>
      <c r="AF11" s="5" t="s">
        <v>28</v>
      </c>
      <c r="AG11">
        <v>3</v>
      </c>
      <c r="AH11">
        <v>1</v>
      </c>
      <c r="AI11">
        <v>3</v>
      </c>
      <c r="AJ11" s="7" t="s">
        <v>28</v>
      </c>
      <c r="AK11">
        <v>0</v>
      </c>
      <c r="AL11">
        <v>8.8000000000000007</v>
      </c>
      <c r="AM11" s="4">
        <v>2</v>
      </c>
      <c r="AN11">
        <v>11</v>
      </c>
      <c r="AO11">
        <v>0</v>
      </c>
      <c r="AP11">
        <v>2</v>
      </c>
      <c r="AQ11">
        <v>0</v>
      </c>
      <c r="AR11" t="s">
        <v>332</v>
      </c>
      <c r="AS11">
        <v>1</v>
      </c>
    </row>
    <row r="12" spans="1:46" x14ac:dyDescent="0.3">
      <c r="A12" t="s">
        <v>460</v>
      </c>
      <c r="B12" t="s">
        <v>496</v>
      </c>
      <c r="C12" t="s">
        <v>22</v>
      </c>
      <c r="D12" t="s">
        <v>14</v>
      </c>
      <c r="E12" t="s">
        <v>15</v>
      </c>
      <c r="F12">
        <v>0.23499999999999999</v>
      </c>
      <c r="G12" t="s">
        <v>497</v>
      </c>
      <c r="H12">
        <v>1</v>
      </c>
      <c r="I12">
        <v>1</v>
      </c>
      <c r="J12">
        <v>0.78</v>
      </c>
      <c r="K12">
        <f>SQRT(J12)</f>
        <v>0.88317608663278468</v>
      </c>
      <c r="L12">
        <v>0.44</v>
      </c>
      <c r="M12">
        <f>SQRT(L12)</f>
        <v>0.66332495807107994</v>
      </c>
      <c r="N12">
        <v>1.41</v>
      </c>
      <c r="O12">
        <f>SQRT(N12)</f>
        <v>1.1874342087037917</v>
      </c>
      <c r="P12">
        <f>(LN(O12)-LN(M12))/(2*1.96)</f>
        <v>0.14854212454845755</v>
      </c>
      <c r="Q12">
        <v>323</v>
      </c>
      <c r="R12" t="s">
        <v>498</v>
      </c>
      <c r="S12">
        <v>2018</v>
      </c>
      <c r="T12" t="s">
        <v>18</v>
      </c>
      <c r="U12" t="s">
        <v>499</v>
      </c>
      <c r="V12">
        <v>3</v>
      </c>
      <c r="W12">
        <v>0</v>
      </c>
      <c r="X12">
        <v>0</v>
      </c>
      <c r="Y12">
        <v>1</v>
      </c>
      <c r="Z12">
        <v>1</v>
      </c>
      <c r="AA12">
        <v>0</v>
      </c>
      <c r="AB12">
        <v>0</v>
      </c>
      <c r="AC12">
        <v>1</v>
      </c>
      <c r="AD12">
        <v>1</v>
      </c>
      <c r="AE12">
        <v>0</v>
      </c>
      <c r="AF12">
        <v>1</v>
      </c>
      <c r="AG12">
        <v>3</v>
      </c>
      <c r="AH12">
        <v>0</v>
      </c>
      <c r="AI12">
        <v>0</v>
      </c>
      <c r="AJ12" s="4">
        <v>1</v>
      </c>
      <c r="AK12">
        <v>0</v>
      </c>
      <c r="AL12">
        <v>18</v>
      </c>
      <c r="AM12" s="4" t="s">
        <v>29</v>
      </c>
      <c r="AN12">
        <v>3</v>
      </c>
      <c r="AO12">
        <v>0</v>
      </c>
      <c r="AP12">
        <v>3</v>
      </c>
      <c r="AQ12" s="9">
        <v>0</v>
      </c>
      <c r="AR12" t="s">
        <v>500</v>
      </c>
      <c r="AS12">
        <v>1</v>
      </c>
    </row>
    <row r="13" spans="1:46" x14ac:dyDescent="0.3">
      <c r="A13" t="s">
        <v>57</v>
      </c>
      <c r="B13" t="s">
        <v>22</v>
      </c>
      <c r="C13" t="s">
        <v>22</v>
      </c>
      <c r="D13" t="s">
        <v>45</v>
      </c>
      <c r="E13" t="s">
        <v>53</v>
      </c>
      <c r="F13">
        <v>5.85141354372E-2</v>
      </c>
      <c r="G13" t="s">
        <v>58</v>
      </c>
      <c r="H13">
        <v>2</v>
      </c>
      <c r="I13">
        <v>1</v>
      </c>
      <c r="J13">
        <v>1.17</v>
      </c>
      <c r="K13">
        <f xml:space="preserve"> (1-EXP(J13*LN(1-F13)))/F13</f>
        <v>1.1640839535053211</v>
      </c>
      <c r="L13">
        <v>0.59</v>
      </c>
      <c r="M13">
        <f>(1-EXP(L13*LN(1-F13)))/F13</f>
        <v>0.59727906969360445</v>
      </c>
      <c r="N13">
        <v>2.3199999999999998</v>
      </c>
      <c r="O13">
        <f>(1-EXP(N13*LN(1-F13)))/F13</f>
        <v>2.2309680503173124</v>
      </c>
      <c r="P13" s="1">
        <v>0.33617510610879864</v>
      </c>
      <c r="Q13">
        <v>761</v>
      </c>
      <c r="R13" s="8" t="s">
        <v>17</v>
      </c>
      <c r="S13" s="8">
        <v>2020</v>
      </c>
      <c r="T13" s="8" t="s">
        <v>18</v>
      </c>
      <c r="U13" s="8" t="s">
        <v>59</v>
      </c>
      <c r="V13" s="8">
        <v>4</v>
      </c>
      <c r="W13" s="8">
        <v>0</v>
      </c>
      <c r="X13" s="8">
        <v>0</v>
      </c>
      <c r="Y13" s="8">
        <v>1</v>
      </c>
      <c r="Z13" s="8">
        <v>1</v>
      </c>
      <c r="AA13" s="8">
        <v>0</v>
      </c>
      <c r="AB13" s="8">
        <v>1</v>
      </c>
      <c r="AC13" s="8">
        <v>1</v>
      </c>
      <c r="AD13" s="9">
        <v>1</v>
      </c>
      <c r="AE13" s="9">
        <v>1</v>
      </c>
      <c r="AF13" s="10" t="s">
        <v>28</v>
      </c>
      <c r="AG13" s="9">
        <v>3</v>
      </c>
      <c r="AH13" s="9">
        <v>1</v>
      </c>
      <c r="AI13" s="9">
        <v>0</v>
      </c>
      <c r="AJ13" s="11" t="s">
        <v>20</v>
      </c>
      <c r="AK13" s="9">
        <v>0</v>
      </c>
      <c r="AL13" s="9">
        <v>4.5999999999999996</v>
      </c>
      <c r="AM13" s="12">
        <v>1</v>
      </c>
      <c r="AN13" s="9">
        <v>9</v>
      </c>
      <c r="AO13" s="9">
        <v>0</v>
      </c>
      <c r="AP13" s="9">
        <v>3</v>
      </c>
      <c r="AQ13" s="9">
        <v>0</v>
      </c>
      <c r="AR13" t="s">
        <v>333</v>
      </c>
      <c r="AS13">
        <v>2</v>
      </c>
    </row>
    <row r="14" spans="1:46" x14ac:dyDescent="0.3">
      <c r="A14" t="s">
        <v>57</v>
      </c>
      <c r="B14" t="s">
        <v>22</v>
      </c>
      <c r="C14" t="s">
        <v>22</v>
      </c>
      <c r="D14" t="s">
        <v>45</v>
      </c>
      <c r="E14" t="s">
        <v>53</v>
      </c>
      <c r="F14">
        <v>5.85141354372E-2</v>
      </c>
      <c r="G14" t="s">
        <v>60</v>
      </c>
      <c r="H14">
        <v>1</v>
      </c>
      <c r="I14">
        <v>0</v>
      </c>
      <c r="J14">
        <v>1.1200000000000001</v>
      </c>
      <c r="K14">
        <f xml:space="preserve"> (1-EXP(J14*LN(1-F14)))/F14</f>
        <v>1.1159984369334768</v>
      </c>
      <c r="L14">
        <v>0.69</v>
      </c>
      <c r="M14">
        <f>(1-EXP(L14*LN(1-F14)))/F14</f>
        <v>0.69642361013016651</v>
      </c>
      <c r="N14">
        <v>1.81</v>
      </c>
      <c r="O14">
        <f>(1-EXP(N14*LN(1-F14)))/F14</f>
        <v>1.7669444127631611</v>
      </c>
      <c r="P14" s="1">
        <v>0.23751247521713173</v>
      </c>
      <c r="Q14">
        <v>761</v>
      </c>
      <c r="R14" s="8" t="s">
        <v>17</v>
      </c>
      <c r="S14" s="8">
        <v>2020</v>
      </c>
      <c r="T14" s="8" t="s">
        <v>18</v>
      </c>
      <c r="U14" s="8" t="s">
        <v>59</v>
      </c>
      <c r="V14" s="8">
        <v>4</v>
      </c>
      <c r="W14" s="8">
        <v>0</v>
      </c>
      <c r="X14" s="8">
        <v>0</v>
      </c>
      <c r="Y14" s="8">
        <v>1</v>
      </c>
      <c r="Z14" s="8">
        <v>1</v>
      </c>
      <c r="AA14" s="8">
        <v>0</v>
      </c>
      <c r="AB14" s="8">
        <v>1</v>
      </c>
      <c r="AC14" s="8">
        <v>1</v>
      </c>
      <c r="AD14" s="9">
        <v>1</v>
      </c>
      <c r="AE14" s="9">
        <v>1</v>
      </c>
      <c r="AF14" s="10" t="s">
        <v>28</v>
      </c>
      <c r="AG14" s="9">
        <v>3</v>
      </c>
      <c r="AH14" s="9">
        <v>1</v>
      </c>
      <c r="AI14" s="9">
        <v>0</v>
      </c>
      <c r="AJ14" s="11" t="s">
        <v>20</v>
      </c>
      <c r="AK14" s="9">
        <v>0</v>
      </c>
      <c r="AL14" s="9">
        <v>4.5999999999999996</v>
      </c>
      <c r="AM14" s="12">
        <v>1</v>
      </c>
      <c r="AN14" s="9">
        <v>9</v>
      </c>
      <c r="AO14" s="9">
        <v>0</v>
      </c>
      <c r="AP14" s="9">
        <v>3</v>
      </c>
      <c r="AQ14" s="9">
        <v>0</v>
      </c>
      <c r="AR14" t="s">
        <v>333</v>
      </c>
      <c r="AS14">
        <v>2</v>
      </c>
    </row>
    <row r="15" spans="1:46" x14ac:dyDescent="0.3">
      <c r="A15" t="s">
        <v>61</v>
      </c>
      <c r="B15" t="s">
        <v>62</v>
      </c>
      <c r="C15" t="s">
        <v>63</v>
      </c>
      <c r="D15" t="s">
        <v>14</v>
      </c>
      <c r="E15" t="s">
        <v>15</v>
      </c>
      <c r="F15">
        <v>6.4489795918299994E-2</v>
      </c>
      <c r="G15" t="s">
        <v>64</v>
      </c>
      <c r="H15">
        <v>2</v>
      </c>
      <c r="I15">
        <v>1</v>
      </c>
      <c r="K15">
        <v>0.43</v>
      </c>
      <c r="M15">
        <v>0.23</v>
      </c>
      <c r="O15">
        <v>0.78</v>
      </c>
      <c r="P15" s="1">
        <v>0.3115343394797046</v>
      </c>
      <c r="Q15">
        <v>2235</v>
      </c>
      <c r="R15" t="s">
        <v>65</v>
      </c>
      <c r="S15">
        <v>2013</v>
      </c>
      <c r="T15" t="s">
        <v>18</v>
      </c>
      <c r="U15" t="s">
        <v>66</v>
      </c>
      <c r="V15">
        <v>1</v>
      </c>
      <c r="W15">
        <v>0</v>
      </c>
      <c r="X15">
        <v>0</v>
      </c>
      <c r="Y15">
        <v>1</v>
      </c>
      <c r="Z15">
        <v>1</v>
      </c>
      <c r="AA15">
        <v>1</v>
      </c>
      <c r="AB15">
        <v>0</v>
      </c>
      <c r="AC15">
        <v>0</v>
      </c>
      <c r="AD15">
        <v>1</v>
      </c>
      <c r="AE15">
        <v>0</v>
      </c>
      <c r="AF15" s="5" t="s">
        <v>20</v>
      </c>
      <c r="AG15">
        <v>0</v>
      </c>
      <c r="AH15">
        <v>0</v>
      </c>
      <c r="AI15">
        <v>3</v>
      </c>
      <c r="AJ15" s="6" t="s">
        <v>28</v>
      </c>
      <c r="AK15">
        <v>0</v>
      </c>
      <c r="AL15">
        <v>30</v>
      </c>
      <c r="AM15" s="4">
        <v>3</v>
      </c>
      <c r="AN15">
        <v>3</v>
      </c>
      <c r="AO15">
        <v>0</v>
      </c>
      <c r="AP15">
        <v>2</v>
      </c>
      <c r="AQ15" s="9">
        <v>0</v>
      </c>
      <c r="AR15" t="s">
        <v>334</v>
      </c>
      <c r="AS15">
        <v>1</v>
      </c>
    </row>
    <row r="16" spans="1:46" x14ac:dyDescent="0.3">
      <c r="A16" t="s">
        <v>67</v>
      </c>
      <c r="B16" t="s">
        <v>68</v>
      </c>
      <c r="C16" t="s">
        <v>63</v>
      </c>
      <c r="D16" t="s">
        <v>14</v>
      </c>
      <c r="E16" t="s">
        <v>15</v>
      </c>
      <c r="F16">
        <v>6.4302191464799999E-2</v>
      </c>
      <c r="G16" t="s">
        <v>69</v>
      </c>
      <c r="H16">
        <v>2</v>
      </c>
      <c r="I16">
        <v>1</v>
      </c>
      <c r="K16">
        <v>0.65</v>
      </c>
      <c r="M16">
        <v>0.48</v>
      </c>
      <c r="O16">
        <v>0.88</v>
      </c>
      <c r="P16" s="1">
        <v>0.1546264805026315</v>
      </c>
      <c r="Q16">
        <v>3468</v>
      </c>
      <c r="R16" t="s">
        <v>41</v>
      </c>
      <c r="S16">
        <v>2012</v>
      </c>
      <c r="T16" t="s">
        <v>70</v>
      </c>
      <c r="U16" t="s">
        <v>71</v>
      </c>
      <c r="V16">
        <v>2</v>
      </c>
      <c r="W16">
        <v>0</v>
      </c>
      <c r="X16">
        <v>0</v>
      </c>
      <c r="Y16">
        <v>1</v>
      </c>
      <c r="Z16">
        <v>1</v>
      </c>
      <c r="AA16">
        <v>0</v>
      </c>
      <c r="AB16">
        <v>1</v>
      </c>
      <c r="AC16">
        <v>1</v>
      </c>
      <c r="AD16">
        <v>1</v>
      </c>
      <c r="AE16">
        <v>1</v>
      </c>
      <c r="AF16" s="5" t="s">
        <v>28</v>
      </c>
      <c r="AG16">
        <v>0</v>
      </c>
      <c r="AH16">
        <v>1</v>
      </c>
      <c r="AI16">
        <v>3</v>
      </c>
      <c r="AJ16" s="3" t="s">
        <v>28</v>
      </c>
      <c r="AK16">
        <v>0</v>
      </c>
      <c r="AL16">
        <v>25</v>
      </c>
      <c r="AM16" s="4">
        <v>3</v>
      </c>
      <c r="AN16">
        <v>9</v>
      </c>
      <c r="AO16">
        <v>0</v>
      </c>
      <c r="AP16">
        <v>1</v>
      </c>
      <c r="AQ16" s="9">
        <v>0</v>
      </c>
      <c r="AR16" t="s">
        <v>335</v>
      </c>
      <c r="AS16">
        <v>1</v>
      </c>
    </row>
    <row r="17" spans="1:45" x14ac:dyDescent="0.3">
      <c r="A17" t="s">
        <v>72</v>
      </c>
      <c r="B17" t="s">
        <v>73</v>
      </c>
      <c r="C17" t="s">
        <v>13</v>
      </c>
      <c r="D17" t="s">
        <v>14</v>
      </c>
      <c r="E17" t="s">
        <v>53</v>
      </c>
      <c r="F17">
        <v>0.234059945504</v>
      </c>
      <c r="G17" t="s">
        <v>74</v>
      </c>
      <c r="I17">
        <v>1</v>
      </c>
      <c r="J17">
        <v>0.84</v>
      </c>
      <c r="K17">
        <f xml:space="preserve"> (1-EXP(J17*LN(1-F17)))/F17</f>
        <v>0.85736410246459649</v>
      </c>
      <c r="L17">
        <v>0.72</v>
      </c>
      <c r="M17">
        <f>(1-EXP(L17*LN(1-F17)))/F17</f>
        <v>0.74632180899962342</v>
      </c>
      <c r="N17">
        <v>1</v>
      </c>
      <c r="O17">
        <f>(1-EXP(N17*LN(1-F17)))/F17</f>
        <v>1</v>
      </c>
      <c r="P17" s="1">
        <v>7.0768265928478957E-2</v>
      </c>
      <c r="Q17">
        <v>3670</v>
      </c>
      <c r="R17" t="s">
        <v>17</v>
      </c>
      <c r="S17">
        <v>2017</v>
      </c>
      <c r="T17" t="s">
        <v>75</v>
      </c>
      <c r="U17" t="s">
        <v>76</v>
      </c>
      <c r="V17">
        <v>3</v>
      </c>
      <c r="W17">
        <v>1</v>
      </c>
      <c r="X17">
        <v>0</v>
      </c>
      <c r="Y17">
        <v>0</v>
      </c>
      <c r="Z17">
        <v>1</v>
      </c>
      <c r="AA17">
        <v>1</v>
      </c>
      <c r="AB17">
        <v>1</v>
      </c>
      <c r="AC17">
        <v>1</v>
      </c>
      <c r="AD17">
        <v>1</v>
      </c>
      <c r="AE17">
        <v>1</v>
      </c>
      <c r="AF17" s="5" t="s">
        <v>20</v>
      </c>
      <c r="AG17">
        <v>3</v>
      </c>
      <c r="AH17">
        <v>0</v>
      </c>
      <c r="AI17">
        <v>3</v>
      </c>
      <c r="AJ17" s="3" t="s">
        <v>20</v>
      </c>
      <c r="AK17">
        <v>0</v>
      </c>
      <c r="AL17">
        <v>11.57</v>
      </c>
      <c r="AM17" s="13" t="s">
        <v>29</v>
      </c>
      <c r="AN17">
        <v>7</v>
      </c>
      <c r="AO17">
        <v>0</v>
      </c>
      <c r="AP17">
        <v>3</v>
      </c>
      <c r="AQ17" s="9">
        <v>0</v>
      </c>
      <c r="AR17" t="s">
        <v>336</v>
      </c>
      <c r="AS17">
        <v>2</v>
      </c>
    </row>
    <row r="18" spans="1:45" x14ac:dyDescent="0.3">
      <c r="A18" t="s">
        <v>77</v>
      </c>
      <c r="B18" t="s">
        <v>78</v>
      </c>
      <c r="C18" t="s">
        <v>63</v>
      </c>
      <c r="D18" t="s">
        <v>79</v>
      </c>
      <c r="E18" t="s">
        <v>53</v>
      </c>
      <c r="F18">
        <v>4.2999999999999997E-2</v>
      </c>
      <c r="G18" t="s">
        <v>80</v>
      </c>
      <c r="H18">
        <v>2</v>
      </c>
      <c r="I18">
        <v>1</v>
      </c>
      <c r="J18">
        <v>1.48</v>
      </c>
      <c r="K18">
        <f xml:space="preserve"> (1-EXP(J18*LN(1-F18)))/F18</f>
        <v>1.4646106592760892</v>
      </c>
      <c r="L18">
        <v>0.33</v>
      </c>
      <c r="M18">
        <f>(1-EXP(L18*LN(1-F18)))/F18</f>
        <v>0.33487080914825751</v>
      </c>
      <c r="N18">
        <v>6.62</v>
      </c>
      <c r="O18">
        <f>(1-EXP(N18*LN(1-F18)))/F18</f>
        <v>5.8710590387878572</v>
      </c>
      <c r="P18" s="1">
        <v>0.73062385176123401</v>
      </c>
      <c r="Q18">
        <v>646</v>
      </c>
      <c r="R18" t="s">
        <v>41</v>
      </c>
      <c r="S18">
        <v>2017</v>
      </c>
      <c r="T18" t="s">
        <v>18</v>
      </c>
      <c r="U18" t="s">
        <v>81</v>
      </c>
      <c r="V18">
        <v>1</v>
      </c>
      <c r="W18">
        <v>0</v>
      </c>
      <c r="X18">
        <v>0</v>
      </c>
      <c r="Y18">
        <v>1</v>
      </c>
      <c r="Z18">
        <v>1</v>
      </c>
      <c r="AA18">
        <v>1</v>
      </c>
      <c r="AB18">
        <v>1</v>
      </c>
      <c r="AC18">
        <v>1</v>
      </c>
      <c r="AD18">
        <v>0</v>
      </c>
      <c r="AE18">
        <v>1</v>
      </c>
      <c r="AF18" s="5" t="s">
        <v>20</v>
      </c>
      <c r="AG18">
        <v>3</v>
      </c>
      <c r="AH18">
        <v>0</v>
      </c>
      <c r="AI18">
        <v>3</v>
      </c>
      <c r="AJ18" s="6" t="s">
        <v>28</v>
      </c>
      <c r="AK18">
        <v>1</v>
      </c>
      <c r="AL18">
        <v>33</v>
      </c>
      <c r="AM18" s="4">
        <v>3</v>
      </c>
      <c r="AN18">
        <v>5</v>
      </c>
      <c r="AO18">
        <v>0</v>
      </c>
      <c r="AP18">
        <v>2</v>
      </c>
      <c r="AQ18" s="9">
        <v>0</v>
      </c>
      <c r="AR18" t="s">
        <v>337</v>
      </c>
      <c r="AS18">
        <v>1</v>
      </c>
    </row>
    <row r="19" spans="1:45" x14ac:dyDescent="0.3">
      <c r="A19" t="s">
        <v>202</v>
      </c>
      <c r="B19" t="s">
        <v>82</v>
      </c>
      <c r="C19" t="s">
        <v>13</v>
      </c>
      <c r="D19" t="s">
        <v>45</v>
      </c>
      <c r="E19" t="s">
        <v>15</v>
      </c>
      <c r="F19">
        <v>6.9387755102000001E-2</v>
      </c>
      <c r="G19" t="s">
        <v>83</v>
      </c>
      <c r="H19">
        <v>2</v>
      </c>
      <c r="I19">
        <v>0</v>
      </c>
      <c r="J19">
        <v>1</v>
      </c>
      <c r="K19">
        <v>1</v>
      </c>
      <c r="L19">
        <v>0.37</v>
      </c>
      <c r="M19">
        <f>L19/(1-F19+(F19*L19))</f>
        <v>0.38691365401851369</v>
      </c>
      <c r="N19">
        <v>2.5</v>
      </c>
      <c r="O19">
        <f>N19/(1-F19+ (N19*F19))</f>
        <v>2.2643253234751715</v>
      </c>
      <c r="P19" s="1">
        <v>0.48446618803002939</v>
      </c>
      <c r="Q19">
        <v>612</v>
      </c>
      <c r="R19" t="s">
        <v>84</v>
      </c>
      <c r="S19">
        <v>2011</v>
      </c>
      <c r="T19" t="s">
        <v>18</v>
      </c>
      <c r="U19" t="s">
        <v>85</v>
      </c>
      <c r="V19">
        <v>3</v>
      </c>
      <c r="W19">
        <v>0</v>
      </c>
      <c r="X19">
        <v>0</v>
      </c>
      <c r="Y19">
        <v>1</v>
      </c>
      <c r="Z19">
        <v>1</v>
      </c>
      <c r="AA19">
        <v>0</v>
      </c>
      <c r="AB19">
        <v>0</v>
      </c>
      <c r="AC19">
        <v>1</v>
      </c>
      <c r="AD19">
        <v>1</v>
      </c>
      <c r="AE19">
        <v>0</v>
      </c>
      <c r="AF19" s="5" t="s">
        <v>28</v>
      </c>
      <c r="AG19">
        <v>3</v>
      </c>
      <c r="AH19">
        <v>0</v>
      </c>
      <c r="AI19">
        <v>3</v>
      </c>
      <c r="AJ19" s="3" t="s">
        <v>28</v>
      </c>
      <c r="AK19">
        <v>0</v>
      </c>
      <c r="AL19">
        <v>3.3</v>
      </c>
      <c r="AM19" s="4">
        <v>1</v>
      </c>
      <c r="AN19">
        <v>3</v>
      </c>
      <c r="AO19">
        <v>0</v>
      </c>
      <c r="AP19">
        <v>3</v>
      </c>
      <c r="AQ19" s="9">
        <v>0</v>
      </c>
      <c r="AR19" t="s">
        <v>338</v>
      </c>
      <c r="AS19">
        <v>1</v>
      </c>
    </row>
    <row r="20" spans="1:45" x14ac:dyDescent="0.3">
      <c r="A20" t="s">
        <v>203</v>
      </c>
      <c r="B20" t="s">
        <v>82</v>
      </c>
      <c r="C20" t="s">
        <v>13</v>
      </c>
      <c r="D20" t="s">
        <v>45</v>
      </c>
      <c r="E20" t="s">
        <v>15</v>
      </c>
      <c r="F20">
        <v>6.9387755102000001E-2</v>
      </c>
      <c r="G20" t="s">
        <v>86</v>
      </c>
      <c r="H20">
        <v>2</v>
      </c>
      <c r="I20">
        <v>1</v>
      </c>
      <c r="K20">
        <v>0.69</v>
      </c>
      <c r="M20">
        <v>0.23</v>
      </c>
      <c r="O20">
        <v>1.87</v>
      </c>
      <c r="P20" s="1">
        <v>0.53459551044016251</v>
      </c>
      <c r="Q20">
        <v>612</v>
      </c>
      <c r="R20" t="s">
        <v>84</v>
      </c>
      <c r="S20">
        <v>2011</v>
      </c>
      <c r="T20" t="s">
        <v>18</v>
      </c>
      <c r="U20" t="s">
        <v>85</v>
      </c>
      <c r="V20">
        <v>3</v>
      </c>
      <c r="W20">
        <v>0</v>
      </c>
      <c r="X20">
        <v>0</v>
      </c>
      <c r="Y20">
        <v>1</v>
      </c>
      <c r="Z20">
        <v>1</v>
      </c>
      <c r="AA20">
        <v>0</v>
      </c>
      <c r="AB20">
        <v>0</v>
      </c>
      <c r="AC20">
        <v>1</v>
      </c>
      <c r="AD20">
        <v>1</v>
      </c>
      <c r="AE20">
        <v>0</v>
      </c>
      <c r="AF20" s="5" t="s">
        <v>28</v>
      </c>
      <c r="AG20">
        <v>3</v>
      </c>
      <c r="AH20">
        <v>0</v>
      </c>
      <c r="AI20">
        <v>3</v>
      </c>
      <c r="AJ20" s="3" t="s">
        <v>28</v>
      </c>
      <c r="AK20">
        <v>0</v>
      </c>
      <c r="AL20">
        <v>3.3</v>
      </c>
      <c r="AM20" s="4">
        <v>1</v>
      </c>
      <c r="AN20">
        <v>3</v>
      </c>
      <c r="AO20">
        <v>0</v>
      </c>
      <c r="AP20">
        <v>3</v>
      </c>
      <c r="AQ20" s="9">
        <v>0</v>
      </c>
      <c r="AR20" t="s">
        <v>338</v>
      </c>
      <c r="AS20">
        <v>1</v>
      </c>
    </row>
    <row r="21" spans="1:45" x14ac:dyDescent="0.3">
      <c r="A21" t="s">
        <v>204</v>
      </c>
      <c r="B21" t="s">
        <v>87</v>
      </c>
      <c r="C21" t="s">
        <v>13</v>
      </c>
      <c r="D21" t="s">
        <v>88</v>
      </c>
      <c r="E21" t="s">
        <v>53</v>
      </c>
      <c r="F21">
        <v>6.6621444837399998E-2</v>
      </c>
      <c r="G21" t="s">
        <v>89</v>
      </c>
      <c r="H21">
        <v>1</v>
      </c>
      <c r="I21">
        <v>0</v>
      </c>
      <c r="J21">
        <v>1.01</v>
      </c>
      <c r="K21">
        <f t="shared" ref="K21:K30" si="0">(1-EXP(J21*LN(1-F21)))/F21</f>
        <v>1.0096559097056919</v>
      </c>
      <c r="L21">
        <v>0.88</v>
      </c>
      <c r="M21">
        <f t="shared" ref="M21:M30" si="1">(1-EXP(L21*LN(1-F21)))/F21</f>
        <v>0.88360832618163476</v>
      </c>
      <c r="N21">
        <v>1.17</v>
      </c>
      <c r="O21">
        <f t="shared" ref="O21:O30" si="2">(1-EXP(N21*LN(1-F21)))/F21</f>
        <v>1.1632485077188832</v>
      </c>
      <c r="P21" s="1">
        <v>7.0142324833168554E-2</v>
      </c>
      <c r="Q21">
        <v>10323</v>
      </c>
      <c r="R21" t="s">
        <v>25</v>
      </c>
      <c r="S21">
        <v>2019</v>
      </c>
      <c r="T21" t="s">
        <v>18</v>
      </c>
      <c r="U21" t="s">
        <v>90</v>
      </c>
      <c r="V21">
        <v>2</v>
      </c>
      <c r="W21">
        <v>1</v>
      </c>
      <c r="X21">
        <v>0</v>
      </c>
      <c r="Y21">
        <v>0</v>
      </c>
      <c r="Z21">
        <v>1</v>
      </c>
      <c r="AA21">
        <v>0</v>
      </c>
      <c r="AB21">
        <v>1</v>
      </c>
      <c r="AC21">
        <v>1</v>
      </c>
      <c r="AD21">
        <v>1</v>
      </c>
      <c r="AE21">
        <v>1</v>
      </c>
      <c r="AF21" s="5" t="s">
        <v>28</v>
      </c>
      <c r="AG21">
        <v>3</v>
      </c>
      <c r="AH21">
        <v>0</v>
      </c>
      <c r="AI21">
        <v>3</v>
      </c>
      <c r="AJ21" s="3" t="s">
        <v>28</v>
      </c>
      <c r="AK21">
        <v>0</v>
      </c>
      <c r="AL21">
        <v>15</v>
      </c>
      <c r="AM21" s="13" t="s">
        <v>29</v>
      </c>
      <c r="AN21">
        <v>12</v>
      </c>
      <c r="AO21">
        <v>0</v>
      </c>
      <c r="AP21">
        <v>3</v>
      </c>
      <c r="AQ21" s="9">
        <v>0</v>
      </c>
      <c r="AR21" t="s">
        <v>339</v>
      </c>
      <c r="AS21">
        <v>1</v>
      </c>
    </row>
    <row r="22" spans="1:45" x14ac:dyDescent="0.3">
      <c r="A22" t="s">
        <v>205</v>
      </c>
      <c r="B22" s="18" t="s">
        <v>87</v>
      </c>
      <c r="C22" s="1" t="s">
        <v>13</v>
      </c>
      <c r="D22" s="1" t="s">
        <v>91</v>
      </c>
      <c r="E22" s="1" t="s">
        <v>53</v>
      </c>
      <c r="F22">
        <v>6.6621444837399998E-2</v>
      </c>
      <c r="G22" t="s">
        <v>92</v>
      </c>
      <c r="H22">
        <v>2</v>
      </c>
      <c r="I22">
        <v>1</v>
      </c>
      <c r="J22">
        <v>0.96</v>
      </c>
      <c r="K22">
        <f t="shared" si="0"/>
        <v>0.96130972016772565</v>
      </c>
      <c r="L22">
        <v>0.83</v>
      </c>
      <c r="M22">
        <f t="shared" si="1"/>
        <v>0.83482687296831215</v>
      </c>
      <c r="N22">
        <v>1.1000000000000001</v>
      </c>
      <c r="O22">
        <f t="shared" si="2"/>
        <v>1.0962601755378991</v>
      </c>
      <c r="P22" s="1">
        <v>6.9498841883938164E-2</v>
      </c>
      <c r="Q22">
        <v>10316</v>
      </c>
      <c r="R22" t="s">
        <v>25</v>
      </c>
      <c r="S22">
        <v>2019</v>
      </c>
      <c r="T22" t="s">
        <v>18</v>
      </c>
      <c r="U22" t="s">
        <v>90</v>
      </c>
      <c r="V22">
        <v>2</v>
      </c>
      <c r="W22">
        <v>1</v>
      </c>
      <c r="X22">
        <v>0</v>
      </c>
      <c r="Y22">
        <v>0</v>
      </c>
      <c r="Z22">
        <v>1</v>
      </c>
      <c r="AA22">
        <v>0</v>
      </c>
      <c r="AB22">
        <v>1</v>
      </c>
      <c r="AC22">
        <v>1</v>
      </c>
      <c r="AD22">
        <v>1</v>
      </c>
      <c r="AE22">
        <v>1</v>
      </c>
      <c r="AF22" s="5" t="s">
        <v>28</v>
      </c>
      <c r="AG22">
        <v>3</v>
      </c>
      <c r="AH22">
        <v>0</v>
      </c>
      <c r="AI22">
        <v>3</v>
      </c>
      <c r="AJ22" s="3" t="s">
        <v>28</v>
      </c>
      <c r="AK22">
        <v>0</v>
      </c>
      <c r="AL22">
        <v>15</v>
      </c>
      <c r="AM22" s="13" t="s">
        <v>29</v>
      </c>
      <c r="AN22">
        <v>12</v>
      </c>
      <c r="AO22">
        <v>0</v>
      </c>
      <c r="AP22">
        <v>3</v>
      </c>
      <c r="AQ22" s="9">
        <v>0</v>
      </c>
      <c r="AR22" t="s">
        <v>339</v>
      </c>
      <c r="AS22">
        <v>1</v>
      </c>
    </row>
    <row r="23" spans="1:45" x14ac:dyDescent="0.3">
      <c r="A23" t="s">
        <v>93</v>
      </c>
      <c r="B23" t="s">
        <v>94</v>
      </c>
      <c r="C23" t="s">
        <v>63</v>
      </c>
      <c r="D23" t="s">
        <v>45</v>
      </c>
      <c r="E23" t="s">
        <v>53</v>
      </c>
      <c r="F23">
        <v>8.3000000000000004E-2</v>
      </c>
      <c r="G23" t="s">
        <v>95</v>
      </c>
      <c r="H23">
        <v>2</v>
      </c>
      <c r="I23">
        <v>1</v>
      </c>
      <c r="J23">
        <v>0.55000000000000004</v>
      </c>
      <c r="K23">
        <f t="shared" si="0"/>
        <v>0.56070552444675448</v>
      </c>
      <c r="L23">
        <v>0.4</v>
      </c>
      <c r="M23">
        <f t="shared" si="1"/>
        <v>0.41042620071219638</v>
      </c>
      <c r="N23">
        <v>0.76</v>
      </c>
      <c r="O23">
        <f t="shared" si="2"/>
        <v>0.76784204782559873</v>
      </c>
      <c r="P23" s="1">
        <v>0.15979283453865178</v>
      </c>
      <c r="Q23">
        <v>1917</v>
      </c>
      <c r="R23" t="s">
        <v>96</v>
      </c>
      <c r="S23">
        <v>2016</v>
      </c>
      <c r="T23" t="s">
        <v>97</v>
      </c>
      <c r="U23" t="s">
        <v>98</v>
      </c>
      <c r="V23">
        <v>3</v>
      </c>
      <c r="W23">
        <v>0</v>
      </c>
      <c r="X23">
        <v>0</v>
      </c>
      <c r="Y23">
        <v>1</v>
      </c>
      <c r="Z23">
        <v>1</v>
      </c>
      <c r="AA23">
        <v>0</v>
      </c>
      <c r="AB23">
        <v>0</v>
      </c>
      <c r="AC23">
        <v>1</v>
      </c>
      <c r="AD23">
        <v>1</v>
      </c>
      <c r="AE23">
        <v>0</v>
      </c>
      <c r="AF23" s="5" t="s">
        <v>28</v>
      </c>
      <c r="AG23">
        <v>3</v>
      </c>
      <c r="AH23">
        <v>0</v>
      </c>
      <c r="AI23">
        <v>3</v>
      </c>
      <c r="AJ23" s="3" t="s">
        <v>20</v>
      </c>
      <c r="AK23">
        <v>0</v>
      </c>
      <c r="AL23">
        <v>6.7</v>
      </c>
      <c r="AM23" s="4">
        <v>2</v>
      </c>
      <c r="AN23">
        <v>3</v>
      </c>
      <c r="AO23">
        <v>0</v>
      </c>
      <c r="AP23">
        <v>3</v>
      </c>
      <c r="AQ23" s="9">
        <v>0</v>
      </c>
      <c r="AR23" t="s">
        <v>340</v>
      </c>
      <c r="AS23">
        <v>2</v>
      </c>
    </row>
    <row r="24" spans="1:45" x14ac:dyDescent="0.3">
      <c r="A24" t="s">
        <v>93</v>
      </c>
      <c r="B24" t="s">
        <v>94</v>
      </c>
      <c r="C24" t="s">
        <v>63</v>
      </c>
      <c r="D24" t="s">
        <v>45</v>
      </c>
      <c r="E24" t="s">
        <v>53</v>
      </c>
      <c r="F24">
        <v>8.3000000000000004E-2</v>
      </c>
      <c r="G24" t="s">
        <v>99</v>
      </c>
      <c r="H24">
        <v>1</v>
      </c>
      <c r="I24">
        <v>0</v>
      </c>
      <c r="J24">
        <v>0.72</v>
      </c>
      <c r="K24">
        <f t="shared" si="0"/>
        <v>0.7286775106354324</v>
      </c>
      <c r="L24">
        <v>0.55000000000000004</v>
      </c>
      <c r="M24">
        <f t="shared" si="1"/>
        <v>0.56070552444675448</v>
      </c>
      <c r="N24">
        <v>0.95</v>
      </c>
      <c r="O24">
        <f t="shared" si="2"/>
        <v>0.95203108139523762</v>
      </c>
      <c r="P24" s="1">
        <v>0.1350514864628071</v>
      </c>
      <c r="Q24">
        <v>1629</v>
      </c>
      <c r="R24" t="s">
        <v>96</v>
      </c>
      <c r="S24">
        <v>2016</v>
      </c>
      <c r="T24" t="s">
        <v>97</v>
      </c>
      <c r="U24" t="s">
        <v>98</v>
      </c>
      <c r="V24">
        <v>3</v>
      </c>
      <c r="W24">
        <v>0</v>
      </c>
      <c r="X24">
        <v>0</v>
      </c>
      <c r="Y24">
        <v>1</v>
      </c>
      <c r="Z24">
        <v>1</v>
      </c>
      <c r="AA24">
        <v>0</v>
      </c>
      <c r="AB24">
        <v>0</v>
      </c>
      <c r="AC24">
        <v>1</v>
      </c>
      <c r="AD24">
        <v>1</v>
      </c>
      <c r="AE24">
        <v>0</v>
      </c>
      <c r="AF24" s="5" t="s">
        <v>28</v>
      </c>
      <c r="AG24">
        <v>3</v>
      </c>
      <c r="AH24">
        <v>0</v>
      </c>
      <c r="AI24">
        <v>3</v>
      </c>
      <c r="AJ24" s="3" t="s">
        <v>20</v>
      </c>
      <c r="AK24">
        <v>0</v>
      </c>
      <c r="AL24">
        <v>6.7</v>
      </c>
      <c r="AM24" s="4">
        <v>2</v>
      </c>
      <c r="AN24">
        <v>3</v>
      </c>
      <c r="AO24">
        <v>0</v>
      </c>
      <c r="AP24">
        <v>3</v>
      </c>
      <c r="AQ24" s="9">
        <v>0</v>
      </c>
      <c r="AR24" t="s">
        <v>340</v>
      </c>
      <c r="AS24">
        <v>2</v>
      </c>
    </row>
    <row r="25" spans="1:45" x14ac:dyDescent="0.3">
      <c r="A25" s="28" t="s">
        <v>501</v>
      </c>
      <c r="B25" t="s">
        <v>502</v>
      </c>
      <c r="C25" t="s">
        <v>13</v>
      </c>
      <c r="D25" t="s">
        <v>14</v>
      </c>
      <c r="E25" t="s">
        <v>53</v>
      </c>
      <c r="F25">
        <v>6.6E-3</v>
      </c>
      <c r="G25" s="28" t="s">
        <v>503</v>
      </c>
      <c r="H25">
        <v>1</v>
      </c>
      <c r="I25">
        <v>1</v>
      </c>
      <c r="J25" s="28">
        <v>0.92</v>
      </c>
      <c r="K25" s="28">
        <f t="shared" si="0"/>
        <v>0.92024345907151717</v>
      </c>
      <c r="L25" s="28">
        <v>0.7</v>
      </c>
      <c r="M25" s="28">
        <f t="shared" si="1"/>
        <v>0.70069498953453513</v>
      </c>
      <c r="N25" s="28">
        <v>1.2</v>
      </c>
      <c r="O25">
        <f t="shared" si="2"/>
        <v>1.1992066019247034</v>
      </c>
      <c r="P25">
        <f t="shared" ref="P25:P30" si="3">(LN(O25)-LN(M25))/(2*1.96)</f>
        <v>0.13707723656978671</v>
      </c>
      <c r="Q25" s="28">
        <v>46529</v>
      </c>
      <c r="R25" t="s">
        <v>176</v>
      </c>
      <c r="S25">
        <v>2019</v>
      </c>
      <c r="T25" t="s">
        <v>18</v>
      </c>
      <c r="U25" t="s">
        <v>523</v>
      </c>
      <c r="V25">
        <v>1</v>
      </c>
      <c r="W25">
        <v>0</v>
      </c>
      <c r="X25">
        <v>0</v>
      </c>
      <c r="Y25">
        <v>1</v>
      </c>
      <c r="Z25">
        <v>1</v>
      </c>
      <c r="AA25">
        <v>0</v>
      </c>
      <c r="AB25">
        <v>0</v>
      </c>
      <c r="AC25">
        <v>1</v>
      </c>
      <c r="AD25">
        <v>1</v>
      </c>
      <c r="AE25">
        <v>1</v>
      </c>
      <c r="AF25">
        <v>1</v>
      </c>
      <c r="AG25">
        <v>3</v>
      </c>
      <c r="AH25">
        <v>0</v>
      </c>
      <c r="AI25">
        <v>0</v>
      </c>
      <c r="AJ25" s="4">
        <v>0</v>
      </c>
      <c r="AK25">
        <v>0</v>
      </c>
      <c r="AL25">
        <v>15.5</v>
      </c>
      <c r="AM25" s="4">
        <v>2</v>
      </c>
      <c r="AN25">
        <v>7</v>
      </c>
      <c r="AO25">
        <v>0</v>
      </c>
      <c r="AP25">
        <v>1</v>
      </c>
      <c r="AQ25" s="9">
        <v>0</v>
      </c>
      <c r="AR25" s="8" t="s">
        <v>504</v>
      </c>
      <c r="AS25">
        <v>0</v>
      </c>
    </row>
    <row r="26" spans="1:45" x14ac:dyDescent="0.3">
      <c r="A26" s="28" t="s">
        <v>505</v>
      </c>
      <c r="B26" t="s">
        <v>506</v>
      </c>
      <c r="C26" t="s">
        <v>13</v>
      </c>
      <c r="D26" t="s">
        <v>507</v>
      </c>
      <c r="E26" t="s">
        <v>53</v>
      </c>
      <c r="F26">
        <v>3.3999999999999998E-3</v>
      </c>
      <c r="G26" s="28" t="s">
        <v>503</v>
      </c>
      <c r="H26">
        <v>1</v>
      </c>
      <c r="I26">
        <v>1</v>
      </c>
      <c r="J26" s="28">
        <v>1.2</v>
      </c>
      <c r="K26" s="28">
        <f t="shared" si="0"/>
        <v>1.1995916295129254</v>
      </c>
      <c r="L26" s="28">
        <v>0.57999999999999996</v>
      </c>
      <c r="M26" s="28">
        <f t="shared" si="1"/>
        <v>0.58041478783119871</v>
      </c>
      <c r="N26" s="28">
        <v>2.5</v>
      </c>
      <c r="O26">
        <f t="shared" si="2"/>
        <v>2.4936286140368504</v>
      </c>
      <c r="P26">
        <f t="shared" si="3"/>
        <v>0.37187530714371747</v>
      </c>
      <c r="Q26" s="28">
        <v>21386</v>
      </c>
      <c r="R26" t="s">
        <v>176</v>
      </c>
      <c r="S26">
        <v>2019</v>
      </c>
      <c r="T26" t="s">
        <v>18</v>
      </c>
      <c r="U26" t="s">
        <v>524</v>
      </c>
      <c r="V26">
        <v>1</v>
      </c>
      <c r="W26">
        <v>0</v>
      </c>
      <c r="X26">
        <v>0</v>
      </c>
      <c r="Y26">
        <v>1</v>
      </c>
      <c r="Z26">
        <v>1</v>
      </c>
      <c r="AA26">
        <v>0</v>
      </c>
      <c r="AB26">
        <v>0</v>
      </c>
      <c r="AC26">
        <v>1</v>
      </c>
      <c r="AD26">
        <v>1</v>
      </c>
      <c r="AE26">
        <v>1</v>
      </c>
      <c r="AF26">
        <v>1</v>
      </c>
      <c r="AG26">
        <v>3</v>
      </c>
      <c r="AH26">
        <v>0</v>
      </c>
      <c r="AI26">
        <v>0</v>
      </c>
      <c r="AJ26" s="4">
        <v>0</v>
      </c>
      <c r="AK26">
        <v>0</v>
      </c>
      <c r="AL26">
        <v>14.8</v>
      </c>
      <c r="AM26" s="4">
        <v>2</v>
      </c>
      <c r="AN26">
        <v>7</v>
      </c>
      <c r="AO26">
        <v>0</v>
      </c>
      <c r="AP26">
        <v>3</v>
      </c>
      <c r="AQ26" s="9">
        <v>0</v>
      </c>
      <c r="AR26" t="s">
        <v>508</v>
      </c>
      <c r="AS26">
        <v>1</v>
      </c>
    </row>
    <row r="27" spans="1:45" x14ac:dyDescent="0.3">
      <c r="A27" s="28" t="s">
        <v>509</v>
      </c>
      <c r="B27" t="s">
        <v>510</v>
      </c>
      <c r="C27" t="s">
        <v>13</v>
      </c>
      <c r="D27" t="s">
        <v>14</v>
      </c>
      <c r="E27" t="s">
        <v>53</v>
      </c>
      <c r="F27">
        <v>1.52E-2</v>
      </c>
      <c r="G27" s="28" t="s">
        <v>511</v>
      </c>
      <c r="H27">
        <v>1</v>
      </c>
      <c r="I27">
        <v>1</v>
      </c>
      <c r="J27" s="28">
        <v>0.98</v>
      </c>
      <c r="K27" s="28">
        <f t="shared" si="0"/>
        <v>0.98014973578926612</v>
      </c>
      <c r="L27" s="28">
        <v>0.65</v>
      </c>
      <c r="M27" s="28">
        <f t="shared" si="1"/>
        <v>0.65174093305691105</v>
      </c>
      <c r="N27" s="28">
        <v>1.47</v>
      </c>
      <c r="O27">
        <f t="shared" si="2"/>
        <v>1.4647349771292208</v>
      </c>
      <c r="P27">
        <f t="shared" si="3"/>
        <v>0.20657715843739974</v>
      </c>
      <c r="Q27" s="28">
        <v>8957</v>
      </c>
      <c r="R27" t="s">
        <v>176</v>
      </c>
      <c r="S27">
        <v>2019</v>
      </c>
      <c r="T27" t="s">
        <v>18</v>
      </c>
      <c r="U27" t="s">
        <v>512</v>
      </c>
      <c r="V27">
        <v>1</v>
      </c>
      <c r="W27">
        <v>0</v>
      </c>
      <c r="X27">
        <v>0</v>
      </c>
      <c r="Y27">
        <v>1</v>
      </c>
      <c r="Z27">
        <v>1</v>
      </c>
      <c r="AA27">
        <v>0</v>
      </c>
      <c r="AB27">
        <v>0</v>
      </c>
      <c r="AC27">
        <v>1</v>
      </c>
      <c r="AD27">
        <v>1</v>
      </c>
      <c r="AE27">
        <v>1</v>
      </c>
      <c r="AF27">
        <v>1</v>
      </c>
      <c r="AG27">
        <v>3</v>
      </c>
      <c r="AH27">
        <v>0</v>
      </c>
      <c r="AI27">
        <v>0</v>
      </c>
      <c r="AJ27" s="4">
        <v>0</v>
      </c>
      <c r="AK27">
        <v>0</v>
      </c>
      <c r="AL27">
        <v>21.6</v>
      </c>
      <c r="AM27" s="4">
        <v>3</v>
      </c>
      <c r="AN27">
        <v>6</v>
      </c>
      <c r="AO27">
        <v>0</v>
      </c>
      <c r="AP27">
        <v>3</v>
      </c>
      <c r="AQ27" s="9">
        <v>0</v>
      </c>
      <c r="AR27" s="8" t="s">
        <v>504</v>
      </c>
      <c r="AS27">
        <v>0</v>
      </c>
    </row>
    <row r="28" spans="1:45" x14ac:dyDescent="0.3">
      <c r="A28" s="28" t="s">
        <v>513</v>
      </c>
      <c r="B28" t="s">
        <v>514</v>
      </c>
      <c r="C28" t="s">
        <v>13</v>
      </c>
      <c r="D28" t="s">
        <v>14</v>
      </c>
      <c r="E28" t="s">
        <v>53</v>
      </c>
      <c r="F28">
        <v>1.9E-3</v>
      </c>
      <c r="G28" s="28" t="s">
        <v>515</v>
      </c>
      <c r="H28">
        <v>1</v>
      </c>
      <c r="I28">
        <v>1</v>
      </c>
      <c r="J28" s="28">
        <v>0.63</v>
      </c>
      <c r="K28" s="28">
        <f t="shared" si="0"/>
        <v>0.63022163735700731</v>
      </c>
      <c r="L28" s="28">
        <v>0.06</v>
      </c>
      <c r="M28" s="28">
        <f t="shared" si="1"/>
        <v>6.0053645924049597E-2</v>
      </c>
      <c r="N28" s="28">
        <v>7.14</v>
      </c>
      <c r="O28">
        <f t="shared" si="2"/>
        <v>7.0984876905916554</v>
      </c>
      <c r="P28">
        <f t="shared" si="3"/>
        <v>1.2174486677367868</v>
      </c>
      <c r="Q28" s="28">
        <v>4215</v>
      </c>
      <c r="R28" t="s">
        <v>25</v>
      </c>
      <c r="S28">
        <v>2019</v>
      </c>
      <c r="T28" t="s">
        <v>18</v>
      </c>
      <c r="U28" t="s">
        <v>525</v>
      </c>
      <c r="V28">
        <v>1</v>
      </c>
      <c r="W28">
        <v>0</v>
      </c>
      <c r="X28">
        <v>0</v>
      </c>
      <c r="Y28">
        <v>1</v>
      </c>
      <c r="Z28">
        <v>1</v>
      </c>
      <c r="AA28">
        <v>0</v>
      </c>
      <c r="AB28">
        <v>0</v>
      </c>
      <c r="AC28">
        <v>1</v>
      </c>
      <c r="AD28">
        <v>1</v>
      </c>
      <c r="AE28">
        <v>1</v>
      </c>
      <c r="AF28">
        <v>1</v>
      </c>
      <c r="AG28">
        <v>3</v>
      </c>
      <c r="AH28">
        <v>0</v>
      </c>
      <c r="AI28">
        <v>0</v>
      </c>
      <c r="AJ28" s="4">
        <v>1</v>
      </c>
      <c r="AK28">
        <v>0</v>
      </c>
      <c r="AL28" s="28">
        <v>12.6</v>
      </c>
      <c r="AM28" s="4">
        <v>2</v>
      </c>
      <c r="AN28">
        <v>7</v>
      </c>
      <c r="AO28">
        <v>0</v>
      </c>
      <c r="AP28">
        <v>2</v>
      </c>
      <c r="AQ28" s="9">
        <v>0</v>
      </c>
      <c r="AR28" s="8" t="s">
        <v>516</v>
      </c>
      <c r="AS28">
        <v>1</v>
      </c>
    </row>
    <row r="29" spans="1:45" x14ac:dyDescent="0.3">
      <c r="A29" s="28" t="s">
        <v>517</v>
      </c>
      <c r="B29" s="28" t="s">
        <v>518</v>
      </c>
      <c r="C29" t="s">
        <v>13</v>
      </c>
      <c r="D29" t="s">
        <v>45</v>
      </c>
      <c r="E29" t="s">
        <v>53</v>
      </c>
      <c r="F29">
        <v>8.6900000000000005E-2</v>
      </c>
      <c r="G29" s="28" t="s">
        <v>519</v>
      </c>
      <c r="H29">
        <v>2</v>
      </c>
      <c r="I29">
        <v>0</v>
      </c>
      <c r="J29" s="28">
        <v>0.86</v>
      </c>
      <c r="K29" s="28">
        <f t="shared" si="0"/>
        <v>0.86541262844554656</v>
      </c>
      <c r="L29" s="28">
        <v>0.61</v>
      </c>
      <c r="M29" s="28">
        <f t="shared" si="1"/>
        <v>0.62077592068018106</v>
      </c>
      <c r="N29" s="28">
        <v>1.2</v>
      </c>
      <c r="O29">
        <f t="shared" si="2"/>
        <v>1.1893204119138305</v>
      </c>
      <c r="P29">
        <f t="shared" si="3"/>
        <v>0.16585896938722799</v>
      </c>
      <c r="Q29" s="29">
        <v>1197</v>
      </c>
      <c r="R29" s="27" t="s">
        <v>176</v>
      </c>
      <c r="S29">
        <v>2020</v>
      </c>
      <c r="T29" t="s">
        <v>18</v>
      </c>
      <c r="U29">
        <v>53</v>
      </c>
      <c r="V29">
        <v>1</v>
      </c>
      <c r="W29">
        <v>1</v>
      </c>
      <c r="X29">
        <v>0</v>
      </c>
      <c r="Y29">
        <v>0</v>
      </c>
      <c r="Z29">
        <v>1</v>
      </c>
      <c r="AA29">
        <v>0</v>
      </c>
      <c r="AB29">
        <v>1</v>
      </c>
      <c r="AC29">
        <v>0</v>
      </c>
      <c r="AD29">
        <v>1</v>
      </c>
      <c r="AE29">
        <v>1</v>
      </c>
      <c r="AF29">
        <v>1</v>
      </c>
      <c r="AG29">
        <v>0</v>
      </c>
      <c r="AH29">
        <v>0</v>
      </c>
      <c r="AI29">
        <v>0</v>
      </c>
      <c r="AJ29" s="4">
        <v>1</v>
      </c>
      <c r="AK29">
        <v>0</v>
      </c>
      <c r="AL29">
        <v>24.9</v>
      </c>
      <c r="AM29" s="4">
        <v>3</v>
      </c>
      <c r="AN29">
        <v>10</v>
      </c>
      <c r="AO29">
        <v>0</v>
      </c>
      <c r="AP29">
        <v>2</v>
      </c>
      <c r="AQ29" s="9">
        <v>0</v>
      </c>
      <c r="AR29" t="s">
        <v>520</v>
      </c>
      <c r="AS29">
        <v>1</v>
      </c>
    </row>
    <row r="30" spans="1:45" x14ac:dyDescent="0.3">
      <c r="A30" s="28" t="s">
        <v>521</v>
      </c>
      <c r="B30" s="28" t="s">
        <v>518</v>
      </c>
      <c r="C30" t="s">
        <v>13</v>
      </c>
      <c r="D30" t="s">
        <v>45</v>
      </c>
      <c r="E30" t="s">
        <v>53</v>
      </c>
      <c r="F30">
        <v>8.6900000000000005E-2</v>
      </c>
      <c r="G30" s="28" t="s">
        <v>522</v>
      </c>
      <c r="H30">
        <v>2</v>
      </c>
      <c r="I30">
        <v>1</v>
      </c>
      <c r="J30" s="28">
        <v>0.96</v>
      </c>
      <c r="K30" s="28">
        <f t="shared" si="0"/>
        <v>0.96172109619015034</v>
      </c>
      <c r="L30" s="28">
        <v>0.69</v>
      </c>
      <c r="M30" s="28">
        <f t="shared" si="1"/>
        <v>0.69966541147135031</v>
      </c>
      <c r="N30" s="28">
        <v>1.34</v>
      </c>
      <c r="O30">
        <f t="shared" si="2"/>
        <v>1.3198114085585342</v>
      </c>
      <c r="P30">
        <f t="shared" si="3"/>
        <v>0.16189844283382376</v>
      </c>
      <c r="Q30" s="29">
        <v>1197</v>
      </c>
      <c r="R30" s="27" t="s">
        <v>176</v>
      </c>
      <c r="S30">
        <v>2020</v>
      </c>
      <c r="T30" t="s">
        <v>18</v>
      </c>
      <c r="U30">
        <v>53</v>
      </c>
      <c r="V30">
        <v>1</v>
      </c>
      <c r="W30">
        <v>1</v>
      </c>
      <c r="X30">
        <v>0</v>
      </c>
      <c r="Y30">
        <v>0</v>
      </c>
      <c r="Z30">
        <v>1</v>
      </c>
      <c r="AA30">
        <v>0</v>
      </c>
      <c r="AB30">
        <v>1</v>
      </c>
      <c r="AC30">
        <v>0</v>
      </c>
      <c r="AD30">
        <v>1</v>
      </c>
      <c r="AE30">
        <v>1</v>
      </c>
      <c r="AF30">
        <v>1</v>
      </c>
      <c r="AG30">
        <v>0</v>
      </c>
      <c r="AH30">
        <v>0</v>
      </c>
      <c r="AI30">
        <v>0</v>
      </c>
      <c r="AJ30" s="4">
        <v>1</v>
      </c>
      <c r="AK30">
        <v>0</v>
      </c>
      <c r="AL30">
        <v>24.9</v>
      </c>
      <c r="AM30" s="4">
        <v>3</v>
      </c>
      <c r="AN30">
        <v>10</v>
      </c>
      <c r="AO30">
        <v>0</v>
      </c>
      <c r="AP30">
        <v>2</v>
      </c>
      <c r="AQ30" s="9">
        <v>0</v>
      </c>
      <c r="AR30" t="s">
        <v>520</v>
      </c>
      <c r="AS30">
        <v>1</v>
      </c>
    </row>
    <row r="31" spans="1:45" x14ac:dyDescent="0.3">
      <c r="A31" t="s">
        <v>100</v>
      </c>
      <c r="B31" t="s">
        <v>39</v>
      </c>
      <c r="D31" t="s">
        <v>101</v>
      </c>
      <c r="E31" t="s">
        <v>15</v>
      </c>
      <c r="F31">
        <v>8.6872586872500004E-2</v>
      </c>
      <c r="G31" t="s">
        <v>102</v>
      </c>
      <c r="I31">
        <v>1</v>
      </c>
      <c r="K31">
        <v>0.39</v>
      </c>
      <c r="M31">
        <v>0.23</v>
      </c>
      <c r="O31">
        <v>0.64</v>
      </c>
      <c r="P31" s="1">
        <v>0.2610685886302353</v>
      </c>
      <c r="Q31">
        <v>518</v>
      </c>
      <c r="R31" t="s">
        <v>103</v>
      </c>
      <c r="S31">
        <v>2011</v>
      </c>
      <c r="T31" t="s">
        <v>18</v>
      </c>
      <c r="U31" t="s">
        <v>104</v>
      </c>
      <c r="V31">
        <v>3</v>
      </c>
      <c r="W31">
        <v>0</v>
      </c>
      <c r="X31">
        <v>0</v>
      </c>
      <c r="Y31">
        <v>1</v>
      </c>
      <c r="Z31">
        <v>1</v>
      </c>
      <c r="AA31">
        <v>0</v>
      </c>
      <c r="AB31">
        <v>1</v>
      </c>
      <c r="AC31">
        <v>1</v>
      </c>
      <c r="AD31">
        <v>1</v>
      </c>
      <c r="AE31">
        <v>1</v>
      </c>
      <c r="AF31" s="5" t="s">
        <v>28</v>
      </c>
      <c r="AG31">
        <v>3</v>
      </c>
      <c r="AH31">
        <v>1</v>
      </c>
      <c r="AI31">
        <v>3</v>
      </c>
      <c r="AJ31" s="6" t="s">
        <v>28</v>
      </c>
      <c r="AK31">
        <v>0</v>
      </c>
      <c r="AL31">
        <v>2.4</v>
      </c>
      <c r="AM31" s="4">
        <v>1</v>
      </c>
      <c r="AN31">
        <v>6</v>
      </c>
      <c r="AO31">
        <v>0</v>
      </c>
      <c r="AP31">
        <v>3</v>
      </c>
      <c r="AQ31" s="9">
        <v>0</v>
      </c>
      <c r="AR31" t="s">
        <v>341</v>
      </c>
      <c r="AS31">
        <v>1</v>
      </c>
    </row>
    <row r="32" spans="1:45" x14ac:dyDescent="0.3">
      <c r="A32" t="s">
        <v>105</v>
      </c>
      <c r="B32" t="s">
        <v>106</v>
      </c>
      <c r="C32" t="s">
        <v>13</v>
      </c>
      <c r="D32" t="s">
        <v>14</v>
      </c>
      <c r="E32" t="s">
        <v>53</v>
      </c>
      <c r="F32">
        <v>0.1176</v>
      </c>
      <c r="G32" t="s">
        <v>107</v>
      </c>
      <c r="H32">
        <v>1</v>
      </c>
      <c r="I32">
        <v>1</v>
      </c>
      <c r="J32">
        <v>0.68</v>
      </c>
      <c r="K32">
        <f>(1-EXP(J32*LN(1-F32)))/F32</f>
        <v>0.6935059501386458</v>
      </c>
      <c r="L32">
        <v>0.48</v>
      </c>
      <c r="M32">
        <f>(1-EXP(L32*LN(1-F32)))/F32</f>
        <v>0.49562163994386449</v>
      </c>
      <c r="N32">
        <v>0.96</v>
      </c>
      <c r="O32">
        <f>(1-EXP(N32*LN(1-F32)))/F32</f>
        <v>0.96235592063400555</v>
      </c>
      <c r="P32" s="1">
        <v>0.16927845642225306</v>
      </c>
      <c r="Q32">
        <v>1343</v>
      </c>
      <c r="R32" t="s">
        <v>41</v>
      </c>
      <c r="S32">
        <v>2006</v>
      </c>
      <c r="T32" t="s">
        <v>18</v>
      </c>
      <c r="U32" t="s">
        <v>108</v>
      </c>
      <c r="V32">
        <v>3</v>
      </c>
      <c r="W32">
        <v>0</v>
      </c>
      <c r="X32">
        <v>0</v>
      </c>
      <c r="Y32">
        <v>1</v>
      </c>
      <c r="Z32">
        <v>1</v>
      </c>
      <c r="AA32">
        <v>1</v>
      </c>
      <c r="AB32">
        <v>1</v>
      </c>
      <c r="AC32">
        <v>1</v>
      </c>
      <c r="AD32">
        <v>1</v>
      </c>
      <c r="AE32">
        <v>1</v>
      </c>
      <c r="AF32" s="5" t="s">
        <v>28</v>
      </c>
      <c r="AG32">
        <v>3</v>
      </c>
      <c r="AH32">
        <v>1</v>
      </c>
      <c r="AI32">
        <v>3</v>
      </c>
      <c r="AJ32" s="3" t="s">
        <v>20</v>
      </c>
      <c r="AK32">
        <v>0</v>
      </c>
      <c r="AL32">
        <v>6.2</v>
      </c>
      <c r="AM32" s="4">
        <v>2</v>
      </c>
      <c r="AN32">
        <v>15</v>
      </c>
      <c r="AO32">
        <v>0</v>
      </c>
      <c r="AP32">
        <v>3</v>
      </c>
      <c r="AQ32" s="9">
        <v>0</v>
      </c>
      <c r="AR32" t="s">
        <v>342</v>
      </c>
      <c r="AS32">
        <v>1</v>
      </c>
    </row>
    <row r="33" spans="1:45" x14ac:dyDescent="0.3">
      <c r="A33" t="s">
        <v>206</v>
      </c>
      <c r="B33" t="s">
        <v>109</v>
      </c>
      <c r="C33" t="s">
        <v>22</v>
      </c>
      <c r="D33" t="s">
        <v>23</v>
      </c>
      <c r="E33" t="s">
        <v>15</v>
      </c>
      <c r="F33">
        <v>6.1755146262099998E-2</v>
      </c>
      <c r="G33" t="s">
        <v>110</v>
      </c>
      <c r="H33">
        <v>1</v>
      </c>
      <c r="I33">
        <v>0</v>
      </c>
      <c r="J33">
        <v>0.96</v>
      </c>
      <c r="K33">
        <f>J33/(1-F33+ (J33*F33))</f>
        <v>0.9623772699626344</v>
      </c>
      <c r="L33">
        <v>0.4</v>
      </c>
      <c r="M33">
        <f>L33/(1-F33+(F33*L33))</f>
        <v>0.41539153915389249</v>
      </c>
      <c r="N33">
        <v>2.31</v>
      </c>
      <c r="O33">
        <f>N33/(1-F33+ (N33*F33))</f>
        <v>2.1371094650538041</v>
      </c>
      <c r="P33" s="1">
        <v>0.41785406490437005</v>
      </c>
      <c r="Q33">
        <v>322</v>
      </c>
      <c r="R33" t="s">
        <v>111</v>
      </c>
      <c r="S33">
        <v>2001</v>
      </c>
      <c r="T33" t="s">
        <v>18</v>
      </c>
      <c r="U33" t="s">
        <v>112</v>
      </c>
      <c r="V33">
        <v>3</v>
      </c>
      <c r="W33">
        <v>0</v>
      </c>
      <c r="X33">
        <v>0</v>
      </c>
      <c r="Y33">
        <v>1</v>
      </c>
      <c r="Z33">
        <v>1</v>
      </c>
      <c r="AA33">
        <v>0</v>
      </c>
      <c r="AB33">
        <v>1</v>
      </c>
      <c r="AC33">
        <v>1</v>
      </c>
      <c r="AD33">
        <v>1</v>
      </c>
      <c r="AE33">
        <v>1</v>
      </c>
      <c r="AF33" s="5" t="s">
        <v>28</v>
      </c>
      <c r="AG33">
        <v>3</v>
      </c>
      <c r="AH33">
        <v>0</v>
      </c>
      <c r="AI33">
        <v>1</v>
      </c>
      <c r="AJ33" s="3" t="s">
        <v>28</v>
      </c>
      <c r="AK33">
        <v>1</v>
      </c>
      <c r="AL33">
        <v>5</v>
      </c>
      <c r="AM33" s="4">
        <v>2</v>
      </c>
      <c r="AN33">
        <v>9</v>
      </c>
      <c r="AO33">
        <v>0</v>
      </c>
      <c r="AP33">
        <v>2</v>
      </c>
      <c r="AQ33" s="9">
        <v>0</v>
      </c>
      <c r="AR33" t="s">
        <v>343</v>
      </c>
      <c r="AS33">
        <v>2</v>
      </c>
    </row>
    <row r="34" spans="1:45" x14ac:dyDescent="0.3">
      <c r="A34" t="s">
        <v>207</v>
      </c>
      <c r="B34" t="s">
        <v>109</v>
      </c>
      <c r="C34" t="s">
        <v>22</v>
      </c>
      <c r="D34" t="s">
        <v>23</v>
      </c>
      <c r="E34" t="s">
        <v>15</v>
      </c>
      <c r="F34">
        <v>6.1755146262099998E-2</v>
      </c>
      <c r="G34" t="s">
        <v>113</v>
      </c>
      <c r="H34">
        <v>1</v>
      </c>
      <c r="I34">
        <v>0</v>
      </c>
      <c r="K34">
        <v>0.73</v>
      </c>
      <c r="M34">
        <v>0.4</v>
      </c>
      <c r="O34">
        <v>1.35</v>
      </c>
      <c r="P34" s="1">
        <v>0.31030492967461559</v>
      </c>
      <c r="Q34">
        <v>699</v>
      </c>
      <c r="R34" t="s">
        <v>111</v>
      </c>
      <c r="S34">
        <v>2001</v>
      </c>
      <c r="T34" t="s">
        <v>18</v>
      </c>
      <c r="U34" t="s">
        <v>112</v>
      </c>
      <c r="V34">
        <v>3</v>
      </c>
      <c r="W34">
        <v>0</v>
      </c>
      <c r="X34">
        <v>0</v>
      </c>
      <c r="Y34">
        <v>1</v>
      </c>
      <c r="Z34">
        <v>1</v>
      </c>
      <c r="AA34">
        <v>0</v>
      </c>
      <c r="AB34">
        <v>1</v>
      </c>
      <c r="AC34">
        <v>1</v>
      </c>
      <c r="AD34">
        <v>1</v>
      </c>
      <c r="AE34">
        <v>1</v>
      </c>
      <c r="AF34" s="5" t="s">
        <v>28</v>
      </c>
      <c r="AG34">
        <v>3</v>
      </c>
      <c r="AH34">
        <v>0</v>
      </c>
      <c r="AI34">
        <v>1</v>
      </c>
      <c r="AJ34" s="3" t="s">
        <v>28</v>
      </c>
      <c r="AK34">
        <v>1</v>
      </c>
      <c r="AL34">
        <v>5</v>
      </c>
      <c r="AM34" s="4">
        <v>2</v>
      </c>
      <c r="AN34">
        <v>9</v>
      </c>
      <c r="AO34">
        <v>0</v>
      </c>
      <c r="AP34">
        <v>2</v>
      </c>
      <c r="AQ34" s="9">
        <v>0</v>
      </c>
      <c r="AR34" t="s">
        <v>343</v>
      </c>
      <c r="AS34">
        <v>2</v>
      </c>
    </row>
    <row r="35" spans="1:45" x14ac:dyDescent="0.3">
      <c r="A35" t="s">
        <v>208</v>
      </c>
      <c r="B35" t="s">
        <v>109</v>
      </c>
      <c r="C35" t="s">
        <v>22</v>
      </c>
      <c r="D35" t="s">
        <v>23</v>
      </c>
      <c r="E35" t="s">
        <v>15</v>
      </c>
      <c r="F35">
        <v>6.1755146262099998E-2</v>
      </c>
      <c r="G35" t="s">
        <v>114</v>
      </c>
      <c r="H35">
        <v>2</v>
      </c>
      <c r="I35">
        <v>1</v>
      </c>
      <c r="K35">
        <v>0.92</v>
      </c>
      <c r="M35">
        <v>0.47</v>
      </c>
      <c r="O35">
        <v>1.74</v>
      </c>
      <c r="P35" s="1">
        <v>0.33390502487358942</v>
      </c>
      <c r="Q35">
        <v>546</v>
      </c>
      <c r="R35" t="s">
        <v>111</v>
      </c>
      <c r="S35">
        <v>2001</v>
      </c>
      <c r="T35" t="s">
        <v>18</v>
      </c>
      <c r="U35" t="s">
        <v>112</v>
      </c>
      <c r="V35">
        <v>3</v>
      </c>
      <c r="W35">
        <v>0</v>
      </c>
      <c r="X35">
        <v>0</v>
      </c>
      <c r="Y35">
        <v>1</v>
      </c>
      <c r="Z35">
        <v>1</v>
      </c>
      <c r="AA35">
        <v>0</v>
      </c>
      <c r="AB35">
        <v>1</v>
      </c>
      <c r="AC35">
        <v>1</v>
      </c>
      <c r="AD35">
        <v>1</v>
      </c>
      <c r="AE35">
        <v>1</v>
      </c>
      <c r="AF35" s="5" t="s">
        <v>28</v>
      </c>
      <c r="AG35">
        <v>3</v>
      </c>
      <c r="AH35">
        <v>0</v>
      </c>
      <c r="AI35">
        <v>1</v>
      </c>
      <c r="AJ35" s="3" t="s">
        <v>28</v>
      </c>
      <c r="AK35">
        <v>1</v>
      </c>
      <c r="AL35">
        <v>5</v>
      </c>
      <c r="AM35" s="4">
        <v>2</v>
      </c>
      <c r="AN35">
        <v>9</v>
      </c>
      <c r="AO35">
        <v>0</v>
      </c>
      <c r="AP35">
        <v>2</v>
      </c>
      <c r="AQ35" s="9">
        <v>0</v>
      </c>
      <c r="AR35" t="s">
        <v>343</v>
      </c>
      <c r="AS35">
        <v>2</v>
      </c>
    </row>
    <row r="36" spans="1:45" x14ac:dyDescent="0.3">
      <c r="A36" t="s">
        <v>209</v>
      </c>
      <c r="B36" t="s">
        <v>109</v>
      </c>
      <c r="C36" t="s">
        <v>22</v>
      </c>
      <c r="D36" t="s">
        <v>23</v>
      </c>
      <c r="E36" t="s">
        <v>15</v>
      </c>
      <c r="F36">
        <v>6.1755146262099998E-2</v>
      </c>
      <c r="G36" t="s">
        <v>110</v>
      </c>
      <c r="H36">
        <v>1</v>
      </c>
      <c r="I36">
        <v>0</v>
      </c>
      <c r="J36">
        <v>0.63</v>
      </c>
      <c r="K36">
        <f>J36/(1-F36+ (J36*F36))</f>
        <v>0.64473173598250433</v>
      </c>
      <c r="L36">
        <v>0.32</v>
      </c>
      <c r="M36">
        <f>L36/(1-F36+(F36*L36))</f>
        <v>0.33402696100604068</v>
      </c>
      <c r="N36">
        <v>1.25</v>
      </c>
      <c r="O36">
        <f>N36/(1-F36+ (N36*F36))</f>
        <v>1.2309949319818887</v>
      </c>
      <c r="P36" s="1">
        <v>0.33274395354319847</v>
      </c>
      <c r="Q36">
        <v>595</v>
      </c>
      <c r="R36" t="s">
        <v>111</v>
      </c>
      <c r="S36">
        <v>2001</v>
      </c>
      <c r="T36" t="s">
        <v>18</v>
      </c>
      <c r="U36" t="s">
        <v>112</v>
      </c>
      <c r="V36">
        <v>3</v>
      </c>
      <c r="W36">
        <v>0</v>
      </c>
      <c r="X36">
        <v>0</v>
      </c>
      <c r="Y36">
        <v>1</v>
      </c>
      <c r="Z36">
        <v>1</v>
      </c>
      <c r="AA36">
        <v>0</v>
      </c>
      <c r="AB36">
        <v>1</v>
      </c>
      <c r="AC36">
        <v>1</v>
      </c>
      <c r="AD36">
        <v>1</v>
      </c>
      <c r="AE36">
        <v>1</v>
      </c>
      <c r="AF36" s="5" t="s">
        <v>28</v>
      </c>
      <c r="AG36">
        <v>3</v>
      </c>
      <c r="AH36">
        <v>0</v>
      </c>
      <c r="AI36">
        <v>1</v>
      </c>
      <c r="AJ36" s="3" t="s">
        <v>28</v>
      </c>
      <c r="AK36">
        <v>1</v>
      </c>
      <c r="AL36">
        <v>5</v>
      </c>
      <c r="AM36" s="4">
        <v>2</v>
      </c>
      <c r="AN36">
        <v>9</v>
      </c>
      <c r="AO36">
        <v>0</v>
      </c>
      <c r="AP36">
        <v>2</v>
      </c>
      <c r="AQ36" s="9">
        <v>0</v>
      </c>
      <c r="AR36" t="s">
        <v>343</v>
      </c>
      <c r="AS36">
        <v>2</v>
      </c>
    </row>
    <row r="37" spans="1:45" x14ac:dyDescent="0.3">
      <c r="A37" t="s">
        <v>210</v>
      </c>
      <c r="B37" t="s">
        <v>109</v>
      </c>
      <c r="C37" t="s">
        <v>22</v>
      </c>
      <c r="D37" t="s">
        <v>23</v>
      </c>
      <c r="E37" t="s">
        <v>15</v>
      </c>
      <c r="F37">
        <v>6.1755146262099998E-2</v>
      </c>
      <c r="G37" t="s">
        <v>113</v>
      </c>
      <c r="H37">
        <v>1</v>
      </c>
      <c r="I37">
        <v>0</v>
      </c>
      <c r="K37">
        <v>0.88</v>
      </c>
      <c r="M37">
        <v>0.56999999999999995</v>
      </c>
      <c r="O37">
        <v>1.36</v>
      </c>
      <c r="P37" s="1">
        <v>0.2218376576279342</v>
      </c>
      <c r="Q37">
        <v>1144</v>
      </c>
      <c r="R37" t="s">
        <v>111</v>
      </c>
      <c r="S37">
        <v>2001</v>
      </c>
      <c r="T37" t="s">
        <v>18</v>
      </c>
      <c r="U37" t="s">
        <v>112</v>
      </c>
      <c r="V37">
        <v>3</v>
      </c>
      <c r="W37">
        <v>0</v>
      </c>
      <c r="X37">
        <v>0</v>
      </c>
      <c r="Y37">
        <v>1</v>
      </c>
      <c r="Z37">
        <v>1</v>
      </c>
      <c r="AA37">
        <v>0</v>
      </c>
      <c r="AB37">
        <v>1</v>
      </c>
      <c r="AC37">
        <v>1</v>
      </c>
      <c r="AD37">
        <v>1</v>
      </c>
      <c r="AE37">
        <v>1</v>
      </c>
      <c r="AF37" s="5" t="s">
        <v>28</v>
      </c>
      <c r="AG37">
        <v>3</v>
      </c>
      <c r="AH37">
        <v>0</v>
      </c>
      <c r="AI37">
        <v>1</v>
      </c>
      <c r="AJ37" s="3" t="s">
        <v>28</v>
      </c>
      <c r="AK37">
        <v>1</v>
      </c>
      <c r="AL37">
        <v>5</v>
      </c>
      <c r="AM37" s="4">
        <v>2</v>
      </c>
      <c r="AN37">
        <v>9</v>
      </c>
      <c r="AO37">
        <v>0</v>
      </c>
      <c r="AP37">
        <v>2</v>
      </c>
      <c r="AQ37" s="9">
        <v>0</v>
      </c>
      <c r="AR37" t="s">
        <v>343</v>
      </c>
      <c r="AS37">
        <v>2</v>
      </c>
    </row>
    <row r="38" spans="1:45" x14ac:dyDescent="0.3">
      <c r="A38" t="s">
        <v>211</v>
      </c>
      <c r="B38" t="s">
        <v>109</v>
      </c>
      <c r="C38" t="s">
        <v>22</v>
      </c>
      <c r="D38" t="s">
        <v>23</v>
      </c>
      <c r="E38" t="s">
        <v>15</v>
      </c>
      <c r="F38">
        <v>6.1755146262099998E-2</v>
      </c>
      <c r="G38" t="s">
        <v>114</v>
      </c>
      <c r="H38">
        <v>2</v>
      </c>
      <c r="I38">
        <v>1</v>
      </c>
      <c r="K38">
        <v>0.56999999999999995</v>
      </c>
      <c r="M38">
        <v>0.26</v>
      </c>
      <c r="O38">
        <v>1.19</v>
      </c>
      <c r="P38" s="1">
        <v>0.38801708038011412</v>
      </c>
      <c r="Q38">
        <v>620</v>
      </c>
      <c r="R38" t="s">
        <v>111</v>
      </c>
      <c r="S38">
        <v>2001</v>
      </c>
      <c r="T38" t="s">
        <v>18</v>
      </c>
      <c r="U38" t="s">
        <v>112</v>
      </c>
      <c r="V38">
        <v>3</v>
      </c>
      <c r="W38">
        <v>0</v>
      </c>
      <c r="X38">
        <v>0</v>
      </c>
      <c r="Y38">
        <v>1</v>
      </c>
      <c r="Z38">
        <v>1</v>
      </c>
      <c r="AA38">
        <v>0</v>
      </c>
      <c r="AB38">
        <v>1</v>
      </c>
      <c r="AC38">
        <v>1</v>
      </c>
      <c r="AD38">
        <v>1</v>
      </c>
      <c r="AE38">
        <v>1</v>
      </c>
      <c r="AF38" s="5" t="s">
        <v>28</v>
      </c>
      <c r="AG38">
        <v>3</v>
      </c>
      <c r="AH38">
        <v>0</v>
      </c>
      <c r="AI38">
        <v>1</v>
      </c>
      <c r="AJ38" s="3" t="s">
        <v>28</v>
      </c>
      <c r="AK38">
        <v>1</v>
      </c>
      <c r="AL38">
        <v>5</v>
      </c>
      <c r="AM38" s="4">
        <v>2</v>
      </c>
      <c r="AN38">
        <v>9</v>
      </c>
      <c r="AO38">
        <v>0</v>
      </c>
      <c r="AP38">
        <v>2</v>
      </c>
      <c r="AQ38" s="9">
        <v>0</v>
      </c>
      <c r="AR38" t="s">
        <v>343</v>
      </c>
      <c r="AS38">
        <v>2</v>
      </c>
    </row>
    <row r="39" spans="1:45" x14ac:dyDescent="0.3">
      <c r="A39" t="s">
        <v>115</v>
      </c>
      <c r="B39" t="s">
        <v>116</v>
      </c>
      <c r="C39" t="s">
        <v>22</v>
      </c>
      <c r="D39" t="s">
        <v>14</v>
      </c>
      <c r="E39" t="s">
        <v>15</v>
      </c>
      <c r="F39">
        <v>0.10539464439060001</v>
      </c>
      <c r="G39" t="s">
        <v>117</v>
      </c>
      <c r="H39">
        <v>1</v>
      </c>
      <c r="I39">
        <v>1</v>
      </c>
      <c r="J39">
        <v>0.81</v>
      </c>
      <c r="K39">
        <v>0.9</v>
      </c>
      <c r="L39">
        <v>0.68</v>
      </c>
      <c r="M39">
        <v>0.82</v>
      </c>
      <c r="N39">
        <v>0.95</v>
      </c>
      <c r="O39">
        <v>0.97</v>
      </c>
      <c r="P39" s="1">
        <v>4.2855033479369836E-2</v>
      </c>
      <c r="Q39">
        <v>11512</v>
      </c>
      <c r="R39" t="s">
        <v>118</v>
      </c>
      <c r="S39">
        <v>2015</v>
      </c>
      <c r="T39" t="s">
        <v>18</v>
      </c>
      <c r="U39" t="s">
        <v>119</v>
      </c>
      <c r="V39">
        <v>3</v>
      </c>
      <c r="W39">
        <v>1</v>
      </c>
      <c r="X39">
        <v>0</v>
      </c>
      <c r="Y39">
        <v>0</v>
      </c>
      <c r="Z39">
        <v>1</v>
      </c>
      <c r="AA39">
        <v>0</v>
      </c>
      <c r="AB39">
        <v>1</v>
      </c>
      <c r="AC39">
        <v>1</v>
      </c>
      <c r="AD39">
        <v>1</v>
      </c>
      <c r="AE39">
        <v>1</v>
      </c>
      <c r="AF39" s="5" t="s">
        <v>28</v>
      </c>
      <c r="AG39">
        <v>3</v>
      </c>
      <c r="AH39">
        <v>0</v>
      </c>
      <c r="AI39">
        <v>3</v>
      </c>
      <c r="AJ39" s="3" t="s">
        <v>20</v>
      </c>
      <c r="AK39">
        <v>0</v>
      </c>
      <c r="AL39">
        <v>6</v>
      </c>
      <c r="AM39" s="4">
        <v>2</v>
      </c>
      <c r="AN39">
        <v>11</v>
      </c>
      <c r="AO39">
        <v>0</v>
      </c>
      <c r="AP39">
        <v>3</v>
      </c>
      <c r="AQ39" s="9">
        <v>0</v>
      </c>
      <c r="AR39" t="s">
        <v>344</v>
      </c>
      <c r="AS39">
        <v>1</v>
      </c>
    </row>
    <row r="40" spans="1:45" x14ac:dyDescent="0.3">
      <c r="A40" s="28" t="s">
        <v>462</v>
      </c>
      <c r="B40" t="s">
        <v>526</v>
      </c>
      <c r="C40" t="s">
        <v>13</v>
      </c>
      <c r="D40" t="s">
        <v>14</v>
      </c>
      <c r="E40" t="s">
        <v>15</v>
      </c>
      <c r="F40">
        <v>6.5000000000000002E-2</v>
      </c>
      <c r="G40" t="s">
        <v>527</v>
      </c>
      <c r="H40" s="28">
        <v>1</v>
      </c>
      <c r="I40">
        <v>1</v>
      </c>
      <c r="J40">
        <v>0.3881</v>
      </c>
      <c r="K40">
        <f>J40/(1-F40+ (J40*F40))</f>
        <v>0.40417547318262925</v>
      </c>
      <c r="L40">
        <v>0.25259999999999999</v>
      </c>
      <c r="M40">
        <f>L40/(1-F40+(F40*L40))</f>
        <v>0.26549816642299551</v>
      </c>
      <c r="N40">
        <v>0.59650000000000003</v>
      </c>
      <c r="O40">
        <f>N40/(1-F40+ (N40*F40))</f>
        <v>0.61256607677871366</v>
      </c>
      <c r="P40">
        <f>(LN(O40)-LN(M40))/(2*1.96)</f>
        <v>0.21327777615438218</v>
      </c>
      <c r="Q40">
        <v>1399</v>
      </c>
      <c r="R40" t="s">
        <v>528</v>
      </c>
      <c r="S40">
        <v>2019</v>
      </c>
      <c r="T40" t="s">
        <v>18</v>
      </c>
      <c r="U40" t="s">
        <v>529</v>
      </c>
      <c r="V40">
        <v>3</v>
      </c>
      <c r="W40">
        <v>0</v>
      </c>
      <c r="X40">
        <v>0</v>
      </c>
      <c r="Y40">
        <v>1</v>
      </c>
      <c r="Z40">
        <v>0</v>
      </c>
      <c r="AA40">
        <v>0</v>
      </c>
      <c r="AB40">
        <v>0</v>
      </c>
      <c r="AC40">
        <v>0</v>
      </c>
      <c r="AD40">
        <v>0</v>
      </c>
      <c r="AE40">
        <v>0</v>
      </c>
      <c r="AF40">
        <v>0</v>
      </c>
      <c r="AG40">
        <v>3</v>
      </c>
      <c r="AH40">
        <v>0</v>
      </c>
      <c r="AI40">
        <v>0</v>
      </c>
      <c r="AJ40" s="4">
        <v>1</v>
      </c>
      <c r="AK40">
        <v>0</v>
      </c>
      <c r="AL40">
        <v>1</v>
      </c>
      <c r="AM40" s="4">
        <v>1</v>
      </c>
      <c r="AN40">
        <v>0</v>
      </c>
      <c r="AO40">
        <v>0</v>
      </c>
      <c r="AP40">
        <v>3</v>
      </c>
      <c r="AQ40" s="9">
        <v>0</v>
      </c>
      <c r="AR40" t="s">
        <v>530</v>
      </c>
      <c r="AS40">
        <v>1</v>
      </c>
    </row>
    <row r="41" spans="1:45" x14ac:dyDescent="0.3">
      <c r="A41" t="s">
        <v>120</v>
      </c>
      <c r="B41" t="s">
        <v>39</v>
      </c>
      <c r="D41" t="s">
        <v>34</v>
      </c>
      <c r="E41" t="s">
        <v>15</v>
      </c>
      <c r="F41">
        <v>0.1184022824536</v>
      </c>
      <c r="G41" t="s">
        <v>121</v>
      </c>
      <c r="I41">
        <v>1</v>
      </c>
      <c r="J41">
        <v>0.91</v>
      </c>
      <c r="K41">
        <v>0.95389999999999997</v>
      </c>
      <c r="L41">
        <v>0.71</v>
      </c>
      <c r="M41">
        <v>0.84260000000000002</v>
      </c>
      <c r="N41">
        <v>1.17</v>
      </c>
      <c r="O41">
        <v>1.0816650000000001</v>
      </c>
      <c r="P41" s="1">
        <v>6.3715420941818424E-2</v>
      </c>
      <c r="Q41">
        <v>701</v>
      </c>
      <c r="R41" t="s">
        <v>122</v>
      </c>
      <c r="S41">
        <v>2017</v>
      </c>
      <c r="T41" t="s">
        <v>18</v>
      </c>
      <c r="U41" t="s">
        <v>123</v>
      </c>
      <c r="V41">
        <v>3</v>
      </c>
      <c r="W41">
        <v>0</v>
      </c>
      <c r="X41">
        <v>0</v>
      </c>
      <c r="Y41">
        <v>1</v>
      </c>
      <c r="Z41">
        <v>1</v>
      </c>
      <c r="AA41">
        <v>0</v>
      </c>
      <c r="AB41">
        <v>0</v>
      </c>
      <c r="AC41">
        <v>1</v>
      </c>
      <c r="AD41">
        <v>1</v>
      </c>
      <c r="AE41">
        <v>0</v>
      </c>
      <c r="AF41" s="5" t="s">
        <v>28</v>
      </c>
      <c r="AG41">
        <v>3</v>
      </c>
      <c r="AH41">
        <v>0</v>
      </c>
      <c r="AI41">
        <v>3</v>
      </c>
      <c r="AJ41" s="3" t="s">
        <v>20</v>
      </c>
      <c r="AK41">
        <v>0</v>
      </c>
      <c r="AL41">
        <v>6</v>
      </c>
      <c r="AM41" s="4">
        <v>2</v>
      </c>
      <c r="AN41">
        <v>3</v>
      </c>
      <c r="AO41">
        <v>0</v>
      </c>
      <c r="AP41">
        <v>3</v>
      </c>
      <c r="AQ41" s="9">
        <v>0</v>
      </c>
      <c r="AR41" t="s">
        <v>345</v>
      </c>
      <c r="AS41">
        <v>1</v>
      </c>
    </row>
    <row r="42" spans="1:45" x14ac:dyDescent="0.3">
      <c r="A42" t="s">
        <v>212</v>
      </c>
      <c r="B42" t="s">
        <v>124</v>
      </c>
      <c r="C42" t="s">
        <v>22</v>
      </c>
      <c r="D42" t="s">
        <v>23</v>
      </c>
      <c r="E42" t="s">
        <v>53</v>
      </c>
      <c r="F42">
        <v>4.3200000000000002E-2</v>
      </c>
      <c r="G42" t="s">
        <v>125</v>
      </c>
      <c r="H42">
        <v>1</v>
      </c>
      <c r="I42">
        <v>0</v>
      </c>
      <c r="J42">
        <v>0.53</v>
      </c>
      <c r="K42">
        <f t="shared" ref="K42:K65" si="4">(1-EXP(J42*LN(1-F42)))/F42</f>
        <v>0.53549758809992165</v>
      </c>
      <c r="L42">
        <v>0.34</v>
      </c>
      <c r="M42">
        <f>(1-EXP(L42*LN(1-F42)))/F42</f>
        <v>0.34496634109057811</v>
      </c>
      <c r="N42">
        <v>0.82</v>
      </c>
      <c r="O42">
        <f t="shared" ref="O42:O65" si="5">(1-EXP(N42*LN(1-F42)))/F42</f>
        <v>0.82324364480179191</v>
      </c>
      <c r="P42" s="1">
        <v>0.22188912024631088</v>
      </c>
      <c r="Q42">
        <v>1128</v>
      </c>
      <c r="R42" t="s">
        <v>126</v>
      </c>
      <c r="S42">
        <v>2015</v>
      </c>
      <c r="T42" t="s">
        <v>18</v>
      </c>
      <c r="U42" t="s">
        <v>127</v>
      </c>
      <c r="V42">
        <v>3</v>
      </c>
      <c r="W42">
        <v>0</v>
      </c>
      <c r="X42">
        <v>0</v>
      </c>
      <c r="Y42">
        <v>1</v>
      </c>
      <c r="Z42">
        <v>1</v>
      </c>
      <c r="AA42">
        <v>0</v>
      </c>
      <c r="AB42">
        <v>1</v>
      </c>
      <c r="AC42">
        <v>1</v>
      </c>
      <c r="AD42">
        <v>1</v>
      </c>
      <c r="AE42">
        <v>1</v>
      </c>
      <c r="AF42" s="5" t="s">
        <v>28</v>
      </c>
      <c r="AG42">
        <v>3</v>
      </c>
      <c r="AH42">
        <v>0</v>
      </c>
      <c r="AI42">
        <v>3</v>
      </c>
      <c r="AJ42" s="3" t="s">
        <v>28</v>
      </c>
      <c r="AK42">
        <v>0</v>
      </c>
      <c r="AL42">
        <v>3.2</v>
      </c>
      <c r="AM42" s="4">
        <v>1</v>
      </c>
      <c r="AN42">
        <v>7</v>
      </c>
      <c r="AO42">
        <v>0</v>
      </c>
      <c r="AP42">
        <v>3</v>
      </c>
      <c r="AQ42" s="9">
        <v>0</v>
      </c>
      <c r="AR42" t="s">
        <v>346</v>
      </c>
      <c r="AS42">
        <v>1</v>
      </c>
    </row>
    <row r="43" spans="1:45" x14ac:dyDescent="0.3">
      <c r="A43" t="s">
        <v>213</v>
      </c>
      <c r="B43" t="s">
        <v>124</v>
      </c>
      <c r="C43" t="s">
        <v>22</v>
      </c>
      <c r="D43" t="s">
        <v>23</v>
      </c>
      <c r="E43" t="s">
        <v>53</v>
      </c>
      <c r="F43">
        <v>4.3200000000000002E-2</v>
      </c>
      <c r="G43" t="s">
        <v>128</v>
      </c>
      <c r="H43">
        <v>1</v>
      </c>
      <c r="I43">
        <v>0</v>
      </c>
      <c r="J43">
        <v>0.45</v>
      </c>
      <c r="K43">
        <f t="shared" si="4"/>
        <v>0.45546871307964781</v>
      </c>
      <c r="L43">
        <v>0.27</v>
      </c>
      <c r="M43">
        <f>(1-EXP(L43*LN(1-F43)))/F43</f>
        <v>0.27436665074043698</v>
      </c>
      <c r="N43">
        <v>0.76</v>
      </c>
      <c r="O43">
        <f t="shared" si="5"/>
        <v>0.76401194083045532</v>
      </c>
      <c r="P43" s="1">
        <v>0.26125460845417814</v>
      </c>
      <c r="Q43">
        <v>944</v>
      </c>
      <c r="R43" t="s">
        <v>126</v>
      </c>
      <c r="S43">
        <v>2015</v>
      </c>
      <c r="T43" t="s">
        <v>18</v>
      </c>
      <c r="U43" t="s">
        <v>127</v>
      </c>
      <c r="V43">
        <v>3</v>
      </c>
      <c r="W43">
        <v>0</v>
      </c>
      <c r="X43">
        <v>0</v>
      </c>
      <c r="Y43">
        <v>1</v>
      </c>
      <c r="Z43">
        <v>1</v>
      </c>
      <c r="AA43">
        <v>0</v>
      </c>
      <c r="AB43">
        <v>1</v>
      </c>
      <c r="AC43">
        <v>1</v>
      </c>
      <c r="AD43">
        <v>1</v>
      </c>
      <c r="AE43">
        <v>1</v>
      </c>
      <c r="AF43" s="5" t="s">
        <v>28</v>
      </c>
      <c r="AG43">
        <v>3</v>
      </c>
      <c r="AH43">
        <v>0</v>
      </c>
      <c r="AI43">
        <v>3</v>
      </c>
      <c r="AJ43" s="3" t="s">
        <v>28</v>
      </c>
      <c r="AK43">
        <v>0</v>
      </c>
      <c r="AL43">
        <v>3.2</v>
      </c>
      <c r="AM43" s="4">
        <v>1</v>
      </c>
      <c r="AN43">
        <v>7</v>
      </c>
      <c r="AO43">
        <v>0</v>
      </c>
      <c r="AP43">
        <v>3</v>
      </c>
      <c r="AQ43" s="9">
        <v>0</v>
      </c>
      <c r="AR43" t="s">
        <v>346</v>
      </c>
      <c r="AS43">
        <v>1</v>
      </c>
    </row>
    <row r="44" spans="1:45" x14ac:dyDescent="0.3">
      <c r="A44" t="s">
        <v>198</v>
      </c>
      <c r="B44" t="s">
        <v>124</v>
      </c>
      <c r="C44" t="s">
        <v>22</v>
      </c>
      <c r="D44" t="s">
        <v>23</v>
      </c>
      <c r="E44" t="s">
        <v>53</v>
      </c>
      <c r="F44">
        <v>4.3200000000000002E-2</v>
      </c>
      <c r="G44" t="s">
        <v>129</v>
      </c>
      <c r="H44">
        <v>1</v>
      </c>
      <c r="I44">
        <v>1</v>
      </c>
      <c r="J44">
        <v>0.28999999999999998</v>
      </c>
      <c r="K44">
        <f t="shared" si="4"/>
        <v>0.29456026536528607</v>
      </c>
      <c r="L44">
        <v>0.16</v>
      </c>
      <c r="M44">
        <f>(1-EXP(L44*LN(1-F44)))/F44</f>
        <v>0.16298239931011768</v>
      </c>
      <c r="N44">
        <v>0.52</v>
      </c>
      <c r="O44">
        <f t="shared" si="5"/>
        <v>0.52550943378481274</v>
      </c>
      <c r="P44" s="1">
        <v>0.29865457318587618</v>
      </c>
      <c r="Q44">
        <v>1032</v>
      </c>
      <c r="R44" t="s">
        <v>126</v>
      </c>
      <c r="S44">
        <v>2015</v>
      </c>
      <c r="T44" t="s">
        <v>18</v>
      </c>
      <c r="U44" t="s">
        <v>127</v>
      </c>
      <c r="V44">
        <v>3</v>
      </c>
      <c r="W44">
        <v>0</v>
      </c>
      <c r="X44">
        <v>0</v>
      </c>
      <c r="Y44">
        <v>1</v>
      </c>
      <c r="Z44">
        <v>1</v>
      </c>
      <c r="AA44">
        <v>0</v>
      </c>
      <c r="AB44">
        <v>1</v>
      </c>
      <c r="AC44">
        <v>1</v>
      </c>
      <c r="AD44">
        <v>1</v>
      </c>
      <c r="AE44">
        <v>1</v>
      </c>
      <c r="AF44" s="5" t="s">
        <v>28</v>
      </c>
      <c r="AG44">
        <v>3</v>
      </c>
      <c r="AH44">
        <v>0</v>
      </c>
      <c r="AI44">
        <v>3</v>
      </c>
      <c r="AJ44" s="3" t="s">
        <v>28</v>
      </c>
      <c r="AK44">
        <v>0</v>
      </c>
      <c r="AL44">
        <v>3.2</v>
      </c>
      <c r="AM44" s="4">
        <v>1</v>
      </c>
      <c r="AN44">
        <v>7</v>
      </c>
      <c r="AO44">
        <v>0</v>
      </c>
      <c r="AP44">
        <v>3</v>
      </c>
      <c r="AQ44" s="9">
        <v>0</v>
      </c>
      <c r="AR44" t="s">
        <v>346</v>
      </c>
      <c r="AS44">
        <v>1</v>
      </c>
    </row>
    <row r="45" spans="1:45" x14ac:dyDescent="0.3">
      <c r="A45" t="s">
        <v>130</v>
      </c>
      <c r="B45" t="s">
        <v>39</v>
      </c>
      <c r="D45" t="s">
        <v>34</v>
      </c>
      <c r="E45" t="s">
        <v>53</v>
      </c>
      <c r="F45">
        <v>0.1127789</v>
      </c>
      <c r="G45" t="s">
        <v>121</v>
      </c>
      <c r="I45">
        <v>1</v>
      </c>
      <c r="J45">
        <v>0.79</v>
      </c>
      <c r="K45">
        <f t="shared" si="4"/>
        <v>0.79980914666789671</v>
      </c>
      <c r="L45" s="1">
        <v>0.7</v>
      </c>
      <c r="M45">
        <f>(1-EXP(L45*LN(1-F45)))/F45</f>
        <v>0.71246107164159556</v>
      </c>
      <c r="N45">
        <v>0.9</v>
      </c>
      <c r="O45">
        <f t="shared" si="5"/>
        <v>0.90529828302790016</v>
      </c>
      <c r="P45" s="1">
        <v>6.1106941210169498E-2</v>
      </c>
      <c r="Q45">
        <v>2465</v>
      </c>
      <c r="R45" t="s">
        <v>96</v>
      </c>
      <c r="S45">
        <v>2014</v>
      </c>
      <c r="T45" t="s">
        <v>18</v>
      </c>
      <c r="U45" t="s">
        <v>131</v>
      </c>
      <c r="V45">
        <v>4</v>
      </c>
      <c r="W45">
        <v>0</v>
      </c>
      <c r="X45">
        <v>0</v>
      </c>
      <c r="Y45">
        <v>1</v>
      </c>
      <c r="Z45">
        <v>1</v>
      </c>
      <c r="AA45">
        <v>1</v>
      </c>
      <c r="AB45">
        <v>1</v>
      </c>
      <c r="AC45">
        <v>1</v>
      </c>
      <c r="AD45">
        <v>1</v>
      </c>
      <c r="AE45">
        <v>0</v>
      </c>
      <c r="AF45" s="5" t="s">
        <v>28</v>
      </c>
      <c r="AG45">
        <v>3</v>
      </c>
      <c r="AH45">
        <v>1</v>
      </c>
      <c r="AI45">
        <v>3</v>
      </c>
      <c r="AJ45" s="3" t="s">
        <v>20</v>
      </c>
      <c r="AK45">
        <v>0</v>
      </c>
      <c r="AL45">
        <v>4.5</v>
      </c>
      <c r="AM45" s="4">
        <v>1</v>
      </c>
      <c r="AN45">
        <v>21</v>
      </c>
      <c r="AO45">
        <v>0</v>
      </c>
      <c r="AP45">
        <v>2</v>
      </c>
      <c r="AQ45" s="9">
        <v>0</v>
      </c>
      <c r="AR45" t="s">
        <v>347</v>
      </c>
      <c r="AS45">
        <v>1</v>
      </c>
    </row>
    <row r="46" spans="1:45" x14ac:dyDescent="0.3">
      <c r="A46" t="s">
        <v>483</v>
      </c>
      <c r="B46" t="s">
        <v>484</v>
      </c>
      <c r="C46" t="s">
        <v>13</v>
      </c>
      <c r="D46" t="s">
        <v>45</v>
      </c>
      <c r="E46" t="s">
        <v>3</v>
      </c>
      <c r="F46">
        <v>0.14799999999999999</v>
      </c>
      <c r="G46" t="s">
        <v>531</v>
      </c>
      <c r="H46" s="28">
        <v>1</v>
      </c>
      <c r="I46">
        <v>0</v>
      </c>
      <c r="K46">
        <v>0.8</v>
      </c>
      <c r="M46">
        <v>0.6</v>
      </c>
      <c r="O46">
        <v>1.08</v>
      </c>
      <c r="P46">
        <f>(LN(O46)-LN(M46))/(2*1.96)</f>
        <v>0.14994557778115283</v>
      </c>
      <c r="Q46">
        <v>2027</v>
      </c>
      <c r="R46" t="s">
        <v>486</v>
      </c>
      <c r="S46">
        <v>2021</v>
      </c>
      <c r="T46" t="s">
        <v>18</v>
      </c>
      <c r="U46" t="s">
        <v>487</v>
      </c>
      <c r="V46">
        <v>1</v>
      </c>
      <c r="W46">
        <v>1</v>
      </c>
      <c r="X46">
        <v>0</v>
      </c>
      <c r="Y46">
        <v>0</v>
      </c>
      <c r="Z46">
        <v>1</v>
      </c>
      <c r="AA46">
        <v>0</v>
      </c>
      <c r="AB46">
        <v>0</v>
      </c>
      <c r="AC46">
        <v>0</v>
      </c>
      <c r="AD46">
        <v>1</v>
      </c>
      <c r="AE46">
        <v>1</v>
      </c>
      <c r="AF46">
        <v>1</v>
      </c>
      <c r="AG46">
        <v>0</v>
      </c>
      <c r="AH46">
        <v>0</v>
      </c>
      <c r="AI46">
        <v>0</v>
      </c>
      <c r="AJ46" s="4">
        <v>1</v>
      </c>
      <c r="AK46">
        <v>0</v>
      </c>
      <c r="AL46">
        <v>29.3</v>
      </c>
      <c r="AM46" s="4">
        <v>3</v>
      </c>
      <c r="AN46">
        <v>12</v>
      </c>
      <c r="AO46">
        <v>0</v>
      </c>
      <c r="AP46">
        <v>2</v>
      </c>
      <c r="AQ46" s="9">
        <v>0</v>
      </c>
      <c r="AR46" t="s">
        <v>532</v>
      </c>
      <c r="AS46">
        <v>1</v>
      </c>
    </row>
    <row r="47" spans="1:45" x14ac:dyDescent="0.3">
      <c r="A47" t="s">
        <v>488</v>
      </c>
      <c r="B47" t="s">
        <v>484</v>
      </c>
      <c r="C47" t="s">
        <v>13</v>
      </c>
      <c r="D47" t="s">
        <v>45</v>
      </c>
      <c r="E47" t="s">
        <v>3</v>
      </c>
      <c r="F47">
        <v>0.14799999999999999</v>
      </c>
      <c r="G47" t="s">
        <v>533</v>
      </c>
      <c r="H47" s="28">
        <v>2</v>
      </c>
      <c r="I47">
        <v>1</v>
      </c>
      <c r="K47">
        <v>0.7</v>
      </c>
      <c r="M47">
        <v>0.46</v>
      </c>
      <c r="O47">
        <v>1.06</v>
      </c>
      <c r="P47">
        <f>(LN(O47)-LN(M47))/(2*1.96)</f>
        <v>0.21295859633239084</v>
      </c>
      <c r="Q47">
        <v>703</v>
      </c>
      <c r="R47" t="s">
        <v>486</v>
      </c>
      <c r="S47">
        <v>2021</v>
      </c>
      <c r="T47" t="s">
        <v>18</v>
      </c>
      <c r="U47" t="s">
        <v>487</v>
      </c>
      <c r="V47">
        <v>1</v>
      </c>
      <c r="W47">
        <v>1</v>
      </c>
      <c r="X47">
        <v>0</v>
      </c>
      <c r="Y47">
        <v>0</v>
      </c>
      <c r="Z47">
        <v>1</v>
      </c>
      <c r="AA47">
        <v>0</v>
      </c>
      <c r="AB47">
        <v>0</v>
      </c>
      <c r="AC47">
        <v>0</v>
      </c>
      <c r="AD47">
        <v>1</v>
      </c>
      <c r="AE47">
        <v>1</v>
      </c>
      <c r="AF47">
        <v>1</v>
      </c>
      <c r="AG47">
        <v>0</v>
      </c>
      <c r="AH47">
        <v>0</v>
      </c>
      <c r="AI47">
        <v>0</v>
      </c>
      <c r="AJ47" s="4">
        <v>1</v>
      </c>
      <c r="AK47">
        <v>0</v>
      </c>
      <c r="AL47">
        <v>29.3</v>
      </c>
      <c r="AM47" s="4">
        <v>3</v>
      </c>
      <c r="AN47">
        <v>12</v>
      </c>
      <c r="AO47">
        <v>0</v>
      </c>
      <c r="AP47">
        <v>2</v>
      </c>
      <c r="AQ47" s="9">
        <v>0</v>
      </c>
      <c r="AR47" t="s">
        <v>532</v>
      </c>
      <c r="AS47">
        <v>1</v>
      </c>
    </row>
    <row r="48" spans="1:45" x14ac:dyDescent="0.3">
      <c r="A48" s="28" t="s">
        <v>464</v>
      </c>
      <c r="B48" t="s">
        <v>534</v>
      </c>
      <c r="C48" t="s">
        <v>22</v>
      </c>
      <c r="D48" t="s">
        <v>14</v>
      </c>
      <c r="E48" t="s">
        <v>53</v>
      </c>
      <c r="F48">
        <v>0.223</v>
      </c>
      <c r="G48" t="s">
        <v>535</v>
      </c>
      <c r="H48" s="28">
        <v>1</v>
      </c>
      <c r="I48">
        <v>1</v>
      </c>
      <c r="J48">
        <v>0.67</v>
      </c>
      <c r="K48">
        <f>(1-EXP(J48*LN(1-F48)))/F48</f>
        <v>0.69746263364890759</v>
      </c>
      <c r="L48">
        <v>0.46</v>
      </c>
      <c r="M48">
        <f>(1-EXP(L48*LN(1-F48)))/F48</f>
        <v>0.49140151314026415</v>
      </c>
      <c r="N48">
        <v>0.99</v>
      </c>
      <c r="O48">
        <f>(1-EXP(N48*LN(1-F48)))/F48</f>
        <v>0.99119747812781278</v>
      </c>
      <c r="P48">
        <f>(LN(O48)-LN(M48))/(2*1.96)</f>
        <v>0.17899292008269166</v>
      </c>
      <c r="Q48" s="26">
        <v>779</v>
      </c>
      <c r="R48" s="27" t="s">
        <v>25</v>
      </c>
      <c r="S48">
        <v>2019</v>
      </c>
      <c r="T48" t="s">
        <v>18</v>
      </c>
      <c r="U48" t="s">
        <v>536</v>
      </c>
      <c r="V48">
        <v>1</v>
      </c>
      <c r="W48">
        <v>0</v>
      </c>
      <c r="X48">
        <v>0</v>
      </c>
      <c r="Y48">
        <v>1</v>
      </c>
      <c r="Z48">
        <v>1</v>
      </c>
      <c r="AA48">
        <v>0</v>
      </c>
      <c r="AB48">
        <v>0</v>
      </c>
      <c r="AC48">
        <v>0</v>
      </c>
      <c r="AD48">
        <v>1</v>
      </c>
      <c r="AE48">
        <v>1</v>
      </c>
      <c r="AF48">
        <v>0</v>
      </c>
      <c r="AG48">
        <v>1</v>
      </c>
      <c r="AH48">
        <v>0</v>
      </c>
      <c r="AI48">
        <v>0</v>
      </c>
      <c r="AJ48" s="4">
        <v>1</v>
      </c>
      <c r="AK48">
        <v>0</v>
      </c>
      <c r="AL48">
        <v>44</v>
      </c>
      <c r="AM48" s="4">
        <v>3</v>
      </c>
      <c r="AN48">
        <v>4</v>
      </c>
      <c r="AO48">
        <v>0</v>
      </c>
      <c r="AP48">
        <v>2</v>
      </c>
      <c r="AQ48" s="9">
        <v>0</v>
      </c>
      <c r="AR48" t="s">
        <v>537</v>
      </c>
      <c r="AS48">
        <v>1</v>
      </c>
    </row>
    <row r="49" spans="1:45" x14ac:dyDescent="0.3">
      <c r="A49" t="s">
        <v>132</v>
      </c>
      <c r="B49" t="s">
        <v>133</v>
      </c>
      <c r="C49" t="s">
        <v>13</v>
      </c>
      <c r="D49" t="s">
        <v>14</v>
      </c>
      <c r="E49" t="s">
        <v>53</v>
      </c>
      <c r="F49">
        <v>0.78134000000000003</v>
      </c>
      <c r="G49" t="s">
        <v>134</v>
      </c>
      <c r="H49">
        <v>2</v>
      </c>
      <c r="I49">
        <v>1</v>
      </c>
      <c r="J49">
        <v>0.81</v>
      </c>
      <c r="K49">
        <f t="shared" si="4"/>
        <v>0.90628159943186959</v>
      </c>
      <c r="L49">
        <v>0.57999999999999996</v>
      </c>
      <c r="M49">
        <f t="shared" ref="M49:M65" si="6">(1-EXP(L49*LN(1-F49)))/F49</f>
        <v>0.74991322017048079</v>
      </c>
      <c r="N49">
        <v>1.1200000000000001</v>
      </c>
      <c r="O49">
        <f t="shared" si="5"/>
        <v>1.0466670259184785</v>
      </c>
      <c r="P49" s="1">
        <v>8.5053224508126232E-2</v>
      </c>
      <c r="Q49">
        <v>343</v>
      </c>
      <c r="R49" t="s">
        <v>41</v>
      </c>
      <c r="S49">
        <v>2016</v>
      </c>
      <c r="T49" t="s">
        <v>18</v>
      </c>
      <c r="U49" t="s">
        <v>135</v>
      </c>
      <c r="V49">
        <v>4</v>
      </c>
      <c r="W49">
        <v>0</v>
      </c>
      <c r="X49">
        <v>0</v>
      </c>
      <c r="Y49">
        <v>1</v>
      </c>
      <c r="Z49">
        <v>1</v>
      </c>
      <c r="AA49">
        <v>0</v>
      </c>
      <c r="AB49">
        <v>0</v>
      </c>
      <c r="AC49">
        <v>1</v>
      </c>
      <c r="AD49">
        <v>1</v>
      </c>
      <c r="AE49">
        <v>0</v>
      </c>
      <c r="AF49" s="5" t="s">
        <v>20</v>
      </c>
      <c r="AG49">
        <v>3</v>
      </c>
      <c r="AH49">
        <v>0</v>
      </c>
      <c r="AI49">
        <v>3</v>
      </c>
      <c r="AJ49" s="3" t="s">
        <v>28</v>
      </c>
      <c r="AK49">
        <v>0</v>
      </c>
      <c r="AL49">
        <v>23</v>
      </c>
      <c r="AM49" s="4">
        <v>3</v>
      </c>
      <c r="AN49">
        <v>3</v>
      </c>
      <c r="AO49">
        <v>0</v>
      </c>
      <c r="AP49">
        <v>2</v>
      </c>
      <c r="AQ49" s="9">
        <v>0</v>
      </c>
      <c r="AR49" t="s">
        <v>348</v>
      </c>
      <c r="AS49">
        <v>2</v>
      </c>
    </row>
    <row r="50" spans="1:45" x14ac:dyDescent="0.3">
      <c r="A50" t="s">
        <v>538</v>
      </c>
      <c r="B50" t="s">
        <v>539</v>
      </c>
      <c r="C50" t="s">
        <v>22</v>
      </c>
      <c r="D50" t="s">
        <v>23</v>
      </c>
      <c r="E50" t="s">
        <v>53</v>
      </c>
      <c r="F50">
        <v>9.9000000000000005E-2</v>
      </c>
      <c r="G50" t="s">
        <v>540</v>
      </c>
      <c r="H50">
        <v>2</v>
      </c>
      <c r="I50">
        <v>1</v>
      </c>
      <c r="J50">
        <v>0.72</v>
      </c>
      <c r="K50">
        <f>(1-EXP(J50*LN(1-F50)))/F50</f>
        <v>0.73042617057611448</v>
      </c>
      <c r="L50">
        <v>0.61</v>
      </c>
      <c r="M50">
        <f>(1-EXP(L50*LN(1-F50)))/F50</f>
        <v>0.62235048257874392</v>
      </c>
      <c r="N50">
        <v>0.86</v>
      </c>
      <c r="O50">
        <f>(1-EXP(N50*LN(1-F50)))/F50</f>
        <v>0.86619667554000979</v>
      </c>
      <c r="P50">
        <f>(LN(O50)-LN(M50))/(2*1.96)</f>
        <v>8.4338923451722378E-2</v>
      </c>
      <c r="Q50" s="26">
        <v>3568</v>
      </c>
      <c r="R50" s="27" t="s">
        <v>41</v>
      </c>
      <c r="S50">
        <v>2019</v>
      </c>
      <c r="T50" t="s">
        <v>18</v>
      </c>
      <c r="U50" t="s">
        <v>541</v>
      </c>
      <c r="V50">
        <v>2</v>
      </c>
      <c r="W50">
        <v>1</v>
      </c>
      <c r="X50">
        <v>0</v>
      </c>
      <c r="Y50">
        <v>0</v>
      </c>
      <c r="Z50">
        <v>1</v>
      </c>
      <c r="AA50">
        <v>0</v>
      </c>
      <c r="AB50">
        <v>0</v>
      </c>
      <c r="AC50">
        <v>1</v>
      </c>
      <c r="AD50">
        <v>1</v>
      </c>
      <c r="AE50">
        <v>1</v>
      </c>
      <c r="AF50">
        <v>1</v>
      </c>
      <c r="AG50">
        <v>3</v>
      </c>
      <c r="AH50">
        <v>1</v>
      </c>
      <c r="AI50">
        <v>0</v>
      </c>
      <c r="AJ50" s="4">
        <v>0</v>
      </c>
      <c r="AK50">
        <v>0</v>
      </c>
      <c r="AL50">
        <v>17.399999999999999</v>
      </c>
      <c r="AM50" s="4">
        <v>2</v>
      </c>
      <c r="AN50">
        <v>8</v>
      </c>
      <c r="AO50">
        <v>0</v>
      </c>
      <c r="AP50">
        <v>3</v>
      </c>
      <c r="AQ50" s="9">
        <v>0</v>
      </c>
      <c r="AR50" t="s">
        <v>542</v>
      </c>
      <c r="AS50">
        <v>1</v>
      </c>
    </row>
    <row r="51" spans="1:45" x14ac:dyDescent="0.3">
      <c r="A51" t="s">
        <v>543</v>
      </c>
      <c r="B51" t="s">
        <v>539</v>
      </c>
      <c r="C51" t="s">
        <v>22</v>
      </c>
      <c r="D51" t="s">
        <v>23</v>
      </c>
      <c r="E51" t="s">
        <v>53</v>
      </c>
      <c r="F51">
        <v>9.9000000000000005E-2</v>
      </c>
      <c r="G51" t="s">
        <v>544</v>
      </c>
      <c r="H51">
        <v>1</v>
      </c>
      <c r="I51">
        <v>0</v>
      </c>
      <c r="J51">
        <v>0.88</v>
      </c>
      <c r="K51">
        <f>(1-EXP(J51*LN(1-F51)))/F51</f>
        <v>0.88543120650905727</v>
      </c>
      <c r="L51">
        <v>0.75</v>
      </c>
      <c r="M51">
        <f>(1-EXP(L51*LN(1-F51)))/F51</f>
        <v>0.75968689750541751</v>
      </c>
      <c r="N51">
        <v>1.04</v>
      </c>
      <c r="O51">
        <f>(1-EXP(N51*LN(1-F51)))/F51</f>
        <v>1.0378722014662245</v>
      </c>
      <c r="P51">
        <f>(LN(O51)-LN(M51))/(2*1.96)</f>
        <v>7.9597337944698102E-2</v>
      </c>
      <c r="Q51" s="26">
        <v>3568</v>
      </c>
      <c r="R51" s="27" t="s">
        <v>41</v>
      </c>
      <c r="S51">
        <v>2019</v>
      </c>
      <c r="T51" t="s">
        <v>18</v>
      </c>
      <c r="U51" t="s">
        <v>541</v>
      </c>
      <c r="V51">
        <v>2</v>
      </c>
      <c r="W51">
        <v>1</v>
      </c>
      <c r="X51">
        <v>0</v>
      </c>
      <c r="Y51">
        <v>0</v>
      </c>
      <c r="Z51">
        <v>1</v>
      </c>
      <c r="AA51">
        <v>0</v>
      </c>
      <c r="AB51">
        <v>0</v>
      </c>
      <c r="AC51">
        <v>1</v>
      </c>
      <c r="AD51">
        <v>1</v>
      </c>
      <c r="AE51">
        <v>1</v>
      </c>
      <c r="AF51">
        <v>1</v>
      </c>
      <c r="AG51">
        <v>3</v>
      </c>
      <c r="AH51">
        <v>1</v>
      </c>
      <c r="AI51">
        <v>0</v>
      </c>
      <c r="AJ51" s="4">
        <v>0</v>
      </c>
      <c r="AK51">
        <v>0</v>
      </c>
      <c r="AL51">
        <v>17.399999999999999</v>
      </c>
      <c r="AM51" s="4">
        <v>2</v>
      </c>
      <c r="AN51">
        <v>8</v>
      </c>
      <c r="AO51">
        <v>0</v>
      </c>
      <c r="AP51">
        <v>3</v>
      </c>
      <c r="AQ51" s="9">
        <v>0</v>
      </c>
      <c r="AR51" t="s">
        <v>542</v>
      </c>
      <c r="AS51">
        <v>1</v>
      </c>
    </row>
    <row r="52" spans="1:45" x14ac:dyDescent="0.3">
      <c r="A52" t="s">
        <v>545</v>
      </c>
      <c r="B52" t="s">
        <v>539</v>
      </c>
      <c r="C52" t="s">
        <v>22</v>
      </c>
      <c r="D52" t="s">
        <v>23</v>
      </c>
      <c r="E52" t="s">
        <v>53</v>
      </c>
      <c r="F52">
        <v>9.9000000000000005E-2</v>
      </c>
      <c r="G52" t="s">
        <v>546</v>
      </c>
      <c r="H52">
        <v>2</v>
      </c>
      <c r="I52">
        <v>0</v>
      </c>
      <c r="J52">
        <v>0.77</v>
      </c>
      <c r="K52">
        <f>(1-EXP(J52*LN(1-F52)))/F52</f>
        <v>0.77914327005693473</v>
      </c>
      <c r="L52">
        <v>0.65</v>
      </c>
      <c r="M52">
        <f>(1-EXP(L52*LN(1-F52)))/F52</f>
        <v>0.66179420395854593</v>
      </c>
      <c r="N52">
        <v>0.91</v>
      </c>
      <c r="O52">
        <f>(1-EXP(N52*LN(1-F52)))/F52</f>
        <v>0.91420791237171484</v>
      </c>
      <c r="P52">
        <f>(LN(O52)-LN(M52))/(2*1.96)</f>
        <v>8.242433249350628E-2</v>
      </c>
      <c r="Q52" s="26">
        <v>3568</v>
      </c>
      <c r="R52" s="27" t="s">
        <v>41</v>
      </c>
      <c r="S52">
        <v>2019</v>
      </c>
      <c r="T52" t="s">
        <v>18</v>
      </c>
      <c r="U52" t="s">
        <v>541</v>
      </c>
      <c r="V52">
        <v>2</v>
      </c>
      <c r="W52">
        <v>1</v>
      </c>
      <c r="X52">
        <v>0</v>
      </c>
      <c r="Y52">
        <v>0</v>
      </c>
      <c r="Z52">
        <v>1</v>
      </c>
      <c r="AA52">
        <v>0</v>
      </c>
      <c r="AB52">
        <v>0</v>
      </c>
      <c r="AC52">
        <v>1</v>
      </c>
      <c r="AD52">
        <v>1</v>
      </c>
      <c r="AE52">
        <v>1</v>
      </c>
      <c r="AF52">
        <v>1</v>
      </c>
      <c r="AG52">
        <v>3</v>
      </c>
      <c r="AH52">
        <v>1</v>
      </c>
      <c r="AI52">
        <v>0</v>
      </c>
      <c r="AJ52" s="4">
        <v>0</v>
      </c>
      <c r="AK52">
        <v>0</v>
      </c>
      <c r="AL52">
        <v>17.399999999999999</v>
      </c>
      <c r="AM52" s="4">
        <v>2</v>
      </c>
      <c r="AN52">
        <v>8</v>
      </c>
      <c r="AO52">
        <v>0</v>
      </c>
      <c r="AP52">
        <v>3</v>
      </c>
      <c r="AQ52" s="9">
        <v>0</v>
      </c>
      <c r="AR52" t="s">
        <v>542</v>
      </c>
      <c r="AS52">
        <v>1</v>
      </c>
    </row>
    <row r="53" spans="1:45" x14ac:dyDescent="0.3">
      <c r="A53" s="28" t="s">
        <v>547</v>
      </c>
      <c r="B53" t="s">
        <v>548</v>
      </c>
      <c r="C53" t="s">
        <v>13</v>
      </c>
      <c r="D53" t="s">
        <v>45</v>
      </c>
      <c r="E53" t="s">
        <v>15</v>
      </c>
      <c r="F53">
        <v>5.3999999999999999E-2</v>
      </c>
      <c r="G53" t="s">
        <v>549</v>
      </c>
      <c r="H53" s="28">
        <v>1</v>
      </c>
      <c r="I53">
        <v>1</v>
      </c>
      <c r="J53" s="28">
        <v>0.44</v>
      </c>
      <c r="K53" s="28">
        <f>J53/(1-F53+ (J53*F53))</f>
        <v>0.45372050816696918</v>
      </c>
      <c r="L53" s="28">
        <v>0.24</v>
      </c>
      <c r="M53" s="28">
        <f>L53/(1-F53+(F53*L53))</f>
        <v>0.25027112705430887</v>
      </c>
      <c r="N53" s="28">
        <v>0.67</v>
      </c>
      <c r="O53" s="28">
        <f>N53/(1-F53+ (N53*F53))</f>
        <v>0.68215602028141487</v>
      </c>
      <c r="P53" s="28">
        <f>(LN(O53)-LN(M53))/(2*1.96)</f>
        <v>0.25579427601930538</v>
      </c>
      <c r="Q53" s="29">
        <v>762</v>
      </c>
      <c r="R53" s="27" t="s">
        <v>550</v>
      </c>
      <c r="S53">
        <v>2020</v>
      </c>
      <c r="T53" t="s">
        <v>18</v>
      </c>
      <c r="U53">
        <v>70</v>
      </c>
      <c r="V53">
        <v>3</v>
      </c>
      <c r="W53">
        <v>0</v>
      </c>
      <c r="X53">
        <v>0</v>
      </c>
      <c r="Y53">
        <v>1</v>
      </c>
      <c r="Z53">
        <v>1</v>
      </c>
      <c r="AA53">
        <v>0</v>
      </c>
      <c r="AB53">
        <v>1</v>
      </c>
      <c r="AC53">
        <v>1</v>
      </c>
      <c r="AD53">
        <v>1</v>
      </c>
      <c r="AE53">
        <v>1</v>
      </c>
      <c r="AF53">
        <v>1</v>
      </c>
      <c r="AG53">
        <v>3</v>
      </c>
      <c r="AH53">
        <v>0</v>
      </c>
      <c r="AI53">
        <v>0</v>
      </c>
      <c r="AJ53" s="4">
        <v>1</v>
      </c>
      <c r="AK53">
        <v>0</v>
      </c>
      <c r="AL53">
        <v>4.5</v>
      </c>
      <c r="AM53" s="4">
        <v>1</v>
      </c>
      <c r="AN53">
        <v>15</v>
      </c>
      <c r="AO53">
        <v>0</v>
      </c>
      <c r="AP53">
        <v>3</v>
      </c>
      <c r="AQ53" s="9">
        <v>0</v>
      </c>
      <c r="AR53" t="s">
        <v>551</v>
      </c>
      <c r="AS53">
        <v>1</v>
      </c>
    </row>
    <row r="54" spans="1:45" x14ac:dyDescent="0.3">
      <c r="A54" s="28" t="s">
        <v>552</v>
      </c>
      <c r="B54" t="s">
        <v>548</v>
      </c>
      <c r="C54" t="s">
        <v>13</v>
      </c>
      <c r="D54" t="s">
        <v>45</v>
      </c>
      <c r="E54" t="s">
        <v>15</v>
      </c>
      <c r="F54">
        <v>5.3999999999999999E-2</v>
      </c>
      <c r="G54" t="s">
        <v>553</v>
      </c>
      <c r="H54">
        <v>1</v>
      </c>
      <c r="I54">
        <v>0</v>
      </c>
      <c r="J54" s="28">
        <v>0.55000000000000004</v>
      </c>
      <c r="K54" s="28">
        <f>J54/(1-F54+ (J54*F54))</f>
        <v>0.56369785794813987</v>
      </c>
      <c r="L54" s="28">
        <v>0.34</v>
      </c>
      <c r="M54" s="28">
        <f>L54/(1-F54+(F54*L54))</f>
        <v>0.35256543199634993</v>
      </c>
      <c r="N54" s="28">
        <v>0.88</v>
      </c>
      <c r="O54" s="28">
        <f>N54/(1-F54+ (N54*F54))</f>
        <v>0.88573959255978751</v>
      </c>
      <c r="P54" s="28">
        <f>(LN(O54)-LN(M54))/(2*1.96)</f>
        <v>0.23499662400596097</v>
      </c>
      <c r="Q54" s="29">
        <v>1078</v>
      </c>
      <c r="R54" s="27" t="s">
        <v>550</v>
      </c>
      <c r="S54">
        <v>2020</v>
      </c>
      <c r="T54" t="s">
        <v>18</v>
      </c>
      <c r="U54">
        <v>70</v>
      </c>
      <c r="V54">
        <v>3</v>
      </c>
      <c r="W54">
        <v>0</v>
      </c>
      <c r="X54">
        <v>0</v>
      </c>
      <c r="Y54">
        <v>1</v>
      </c>
      <c r="Z54">
        <v>1</v>
      </c>
      <c r="AA54">
        <v>0</v>
      </c>
      <c r="AB54">
        <v>1</v>
      </c>
      <c r="AC54">
        <v>1</v>
      </c>
      <c r="AD54">
        <v>1</v>
      </c>
      <c r="AE54">
        <v>1</v>
      </c>
      <c r="AF54">
        <v>1</v>
      </c>
      <c r="AG54">
        <v>3</v>
      </c>
      <c r="AH54">
        <v>0</v>
      </c>
      <c r="AI54">
        <v>0</v>
      </c>
      <c r="AJ54" s="4">
        <v>1</v>
      </c>
      <c r="AK54">
        <v>0</v>
      </c>
      <c r="AL54">
        <v>4.5</v>
      </c>
      <c r="AM54" s="4">
        <v>1</v>
      </c>
      <c r="AN54">
        <v>15</v>
      </c>
      <c r="AO54">
        <v>0</v>
      </c>
      <c r="AP54">
        <v>3</v>
      </c>
      <c r="AQ54" s="9">
        <v>0</v>
      </c>
      <c r="AR54" t="s">
        <v>551</v>
      </c>
      <c r="AS54">
        <v>1</v>
      </c>
    </row>
    <row r="55" spans="1:45" x14ac:dyDescent="0.3">
      <c r="A55" t="s">
        <v>136</v>
      </c>
      <c r="B55" t="s">
        <v>137</v>
      </c>
      <c r="C55" t="s">
        <v>13</v>
      </c>
      <c r="D55" t="s">
        <v>138</v>
      </c>
      <c r="E55" t="s">
        <v>53</v>
      </c>
      <c r="F55">
        <v>0.14222219999999999</v>
      </c>
      <c r="G55" t="s">
        <v>139</v>
      </c>
      <c r="H55">
        <v>1</v>
      </c>
      <c r="I55">
        <v>0</v>
      </c>
      <c r="J55">
        <v>1.22</v>
      </c>
      <c r="K55">
        <f t="shared" si="4"/>
        <v>1.2001594649405869</v>
      </c>
      <c r="L55">
        <v>0.93</v>
      </c>
      <c r="M55">
        <f t="shared" si="6"/>
        <v>0.93488311470892005</v>
      </c>
      <c r="N55">
        <v>1.6</v>
      </c>
      <c r="O55">
        <f t="shared" si="5"/>
        <v>1.530369578264152</v>
      </c>
      <c r="P55" s="1">
        <v>0.1257252625434353</v>
      </c>
      <c r="Q55">
        <v>1013</v>
      </c>
      <c r="R55" t="s">
        <v>41</v>
      </c>
      <c r="S55">
        <v>2005</v>
      </c>
      <c r="T55" t="s">
        <v>18</v>
      </c>
      <c r="U55" t="s">
        <v>140</v>
      </c>
      <c r="V55">
        <v>3</v>
      </c>
      <c r="W55">
        <v>1</v>
      </c>
      <c r="X55">
        <v>0</v>
      </c>
      <c r="Y55">
        <v>0</v>
      </c>
      <c r="Z55">
        <v>1</v>
      </c>
      <c r="AA55">
        <v>1</v>
      </c>
      <c r="AB55">
        <v>0</v>
      </c>
      <c r="AC55">
        <v>1</v>
      </c>
      <c r="AD55">
        <v>1</v>
      </c>
      <c r="AE55">
        <v>1</v>
      </c>
      <c r="AF55" s="5" t="s">
        <v>20</v>
      </c>
      <c r="AG55">
        <v>3</v>
      </c>
      <c r="AH55">
        <v>1</v>
      </c>
      <c r="AI55">
        <v>3</v>
      </c>
      <c r="AJ55" s="3" t="s">
        <v>20</v>
      </c>
      <c r="AK55">
        <v>0</v>
      </c>
      <c r="AL55">
        <v>6</v>
      </c>
      <c r="AM55" s="4">
        <v>2</v>
      </c>
      <c r="AN55">
        <v>11</v>
      </c>
      <c r="AO55">
        <v>0</v>
      </c>
      <c r="AP55">
        <v>3</v>
      </c>
      <c r="AQ55" s="9">
        <v>0</v>
      </c>
      <c r="AR55" t="s">
        <v>349</v>
      </c>
      <c r="AS55">
        <v>1</v>
      </c>
    </row>
    <row r="56" spans="1:45" x14ac:dyDescent="0.3">
      <c r="A56" t="s">
        <v>141</v>
      </c>
      <c r="B56" t="s">
        <v>137</v>
      </c>
      <c r="C56" t="s">
        <v>13</v>
      </c>
      <c r="D56" t="s">
        <v>138</v>
      </c>
      <c r="E56" t="s">
        <v>53</v>
      </c>
      <c r="F56">
        <v>0.14222219999999999</v>
      </c>
      <c r="G56" t="s">
        <v>142</v>
      </c>
      <c r="H56">
        <v>2</v>
      </c>
      <c r="I56">
        <v>0</v>
      </c>
      <c r="J56">
        <v>0.94</v>
      </c>
      <c r="K56">
        <f t="shared" si="4"/>
        <v>0.94422839411906656</v>
      </c>
      <c r="L56">
        <v>0.69</v>
      </c>
      <c r="M56">
        <f t="shared" si="6"/>
        <v>0.70624103086889978</v>
      </c>
      <c r="N56">
        <v>1.28</v>
      </c>
      <c r="O56">
        <f t="shared" si="5"/>
        <v>1.2535861334839355</v>
      </c>
      <c r="P56" s="1">
        <v>0.14637934869875863</v>
      </c>
      <c r="Q56">
        <v>1013</v>
      </c>
      <c r="R56" t="s">
        <v>41</v>
      </c>
      <c r="S56">
        <v>2005</v>
      </c>
      <c r="T56" t="s">
        <v>18</v>
      </c>
      <c r="U56" t="s">
        <v>140</v>
      </c>
      <c r="V56">
        <v>3</v>
      </c>
      <c r="W56">
        <v>1</v>
      </c>
      <c r="X56">
        <v>0</v>
      </c>
      <c r="Y56">
        <v>0</v>
      </c>
      <c r="Z56">
        <v>1</v>
      </c>
      <c r="AA56">
        <v>1</v>
      </c>
      <c r="AB56">
        <v>0</v>
      </c>
      <c r="AC56">
        <v>1</v>
      </c>
      <c r="AD56">
        <v>1</v>
      </c>
      <c r="AE56">
        <v>1</v>
      </c>
      <c r="AF56" s="5" t="s">
        <v>20</v>
      </c>
      <c r="AG56">
        <v>3</v>
      </c>
      <c r="AH56">
        <v>1</v>
      </c>
      <c r="AI56">
        <v>3</v>
      </c>
      <c r="AJ56" s="3" t="s">
        <v>20</v>
      </c>
      <c r="AK56">
        <v>0</v>
      </c>
      <c r="AL56">
        <v>6</v>
      </c>
      <c r="AM56" s="4">
        <v>2</v>
      </c>
      <c r="AN56">
        <v>11</v>
      </c>
      <c r="AO56">
        <v>0</v>
      </c>
      <c r="AP56">
        <v>3</v>
      </c>
      <c r="AQ56" s="9">
        <v>0</v>
      </c>
      <c r="AR56" t="s">
        <v>349</v>
      </c>
      <c r="AS56">
        <v>1</v>
      </c>
    </row>
    <row r="57" spans="1:45" x14ac:dyDescent="0.3">
      <c r="A57" t="s">
        <v>143</v>
      </c>
      <c r="B57" t="s">
        <v>137</v>
      </c>
      <c r="C57" t="s">
        <v>13</v>
      </c>
      <c r="D57" s="1" t="s">
        <v>138</v>
      </c>
      <c r="E57" s="1" t="s">
        <v>53</v>
      </c>
      <c r="F57">
        <v>0.14222219999999999</v>
      </c>
      <c r="G57" t="s">
        <v>144</v>
      </c>
      <c r="H57">
        <v>2</v>
      </c>
      <c r="I57">
        <v>1</v>
      </c>
      <c r="J57">
        <v>0.85</v>
      </c>
      <c r="K57">
        <f t="shared" si="4"/>
        <v>0.85960251076741645</v>
      </c>
      <c r="L57">
        <v>0.61</v>
      </c>
      <c r="M57">
        <f t="shared" si="6"/>
        <v>0.62813705501098471</v>
      </c>
      <c r="N57">
        <v>1.19</v>
      </c>
      <c r="O57">
        <f t="shared" si="5"/>
        <v>1.1732611494777094</v>
      </c>
      <c r="P57" s="1">
        <v>0.15938369249477491</v>
      </c>
      <c r="Q57">
        <v>1013</v>
      </c>
      <c r="R57" t="s">
        <v>41</v>
      </c>
      <c r="S57">
        <v>2005</v>
      </c>
      <c r="T57" t="s">
        <v>18</v>
      </c>
      <c r="U57" t="s">
        <v>140</v>
      </c>
      <c r="V57">
        <v>3</v>
      </c>
      <c r="W57">
        <v>1</v>
      </c>
      <c r="X57">
        <v>0</v>
      </c>
      <c r="Y57">
        <v>0</v>
      </c>
      <c r="Z57">
        <v>1</v>
      </c>
      <c r="AA57">
        <v>1</v>
      </c>
      <c r="AB57">
        <v>0</v>
      </c>
      <c r="AC57">
        <v>1</v>
      </c>
      <c r="AD57">
        <v>1</v>
      </c>
      <c r="AE57">
        <v>1</v>
      </c>
      <c r="AF57" s="5" t="s">
        <v>20</v>
      </c>
      <c r="AG57">
        <v>3</v>
      </c>
      <c r="AH57">
        <v>1</v>
      </c>
      <c r="AI57">
        <v>3</v>
      </c>
      <c r="AJ57" s="3" t="s">
        <v>20</v>
      </c>
      <c r="AK57">
        <v>0</v>
      </c>
      <c r="AL57">
        <v>6</v>
      </c>
      <c r="AM57" s="4">
        <v>2</v>
      </c>
      <c r="AN57">
        <v>11</v>
      </c>
      <c r="AO57">
        <v>0</v>
      </c>
      <c r="AP57">
        <v>3</v>
      </c>
      <c r="AQ57" s="9">
        <v>0</v>
      </c>
      <c r="AR57" t="s">
        <v>349</v>
      </c>
      <c r="AS57">
        <v>1</v>
      </c>
    </row>
    <row r="58" spans="1:45" x14ac:dyDescent="0.3">
      <c r="A58" t="s">
        <v>145</v>
      </c>
      <c r="B58" t="s">
        <v>146</v>
      </c>
      <c r="C58" t="s">
        <v>13</v>
      </c>
      <c r="D58" t="s">
        <v>14</v>
      </c>
      <c r="E58" t="s">
        <v>53</v>
      </c>
      <c r="F58">
        <v>0.11481976000000001</v>
      </c>
      <c r="G58" t="s">
        <v>147</v>
      </c>
      <c r="H58">
        <v>2</v>
      </c>
      <c r="I58">
        <v>1</v>
      </c>
      <c r="J58">
        <v>0.73</v>
      </c>
      <c r="K58">
        <f t="shared" si="4"/>
        <v>0.74190427054117025</v>
      </c>
      <c r="L58">
        <v>0.46</v>
      </c>
      <c r="M58">
        <f t="shared" si="6"/>
        <v>0.47516788814623023</v>
      </c>
      <c r="N58">
        <v>1.1499999999999999</v>
      </c>
      <c r="O58">
        <f t="shared" si="5"/>
        <v>1.1397563038900218</v>
      </c>
      <c r="P58" s="1">
        <v>0.22318917339388028</v>
      </c>
      <c r="Q58">
        <v>749</v>
      </c>
      <c r="R58" t="s">
        <v>148</v>
      </c>
      <c r="S58">
        <v>2008</v>
      </c>
      <c r="T58" t="s">
        <v>18</v>
      </c>
      <c r="U58" t="s">
        <v>149</v>
      </c>
      <c r="V58">
        <v>3</v>
      </c>
      <c r="W58">
        <v>0</v>
      </c>
      <c r="X58">
        <v>0</v>
      </c>
      <c r="Y58">
        <v>1</v>
      </c>
      <c r="Z58">
        <v>1</v>
      </c>
      <c r="AA58">
        <v>0</v>
      </c>
      <c r="AB58">
        <v>1</v>
      </c>
      <c r="AC58">
        <v>1</v>
      </c>
      <c r="AD58">
        <v>1</v>
      </c>
      <c r="AE58">
        <v>0</v>
      </c>
      <c r="AF58" s="5" t="s">
        <v>28</v>
      </c>
      <c r="AG58">
        <v>3</v>
      </c>
      <c r="AH58">
        <v>1</v>
      </c>
      <c r="AI58">
        <v>3</v>
      </c>
      <c r="AJ58" s="6" t="s">
        <v>28</v>
      </c>
      <c r="AK58">
        <v>0</v>
      </c>
      <c r="AL58">
        <v>3.9</v>
      </c>
      <c r="AM58" s="4" t="s">
        <v>28</v>
      </c>
      <c r="AN58">
        <v>9</v>
      </c>
      <c r="AO58">
        <v>0</v>
      </c>
      <c r="AP58">
        <v>2</v>
      </c>
      <c r="AQ58" s="9">
        <v>0</v>
      </c>
      <c r="AR58" t="s">
        <v>350</v>
      </c>
      <c r="AS58">
        <v>1</v>
      </c>
    </row>
    <row r="59" spans="1:45" x14ac:dyDescent="0.3">
      <c r="A59" t="s">
        <v>214</v>
      </c>
      <c r="B59" t="s">
        <v>150</v>
      </c>
      <c r="C59" t="s">
        <v>13</v>
      </c>
      <c r="D59" t="s">
        <v>151</v>
      </c>
      <c r="E59" s="1" t="s">
        <v>53</v>
      </c>
      <c r="F59">
        <v>3.1917000000000001E-2</v>
      </c>
      <c r="G59" t="s">
        <v>152</v>
      </c>
      <c r="H59">
        <v>2</v>
      </c>
      <c r="I59">
        <v>1</v>
      </c>
      <c r="J59">
        <v>1.07</v>
      </c>
      <c r="K59">
        <f t="shared" si="4"/>
        <v>1.0687926962042948</v>
      </c>
      <c r="L59">
        <v>0.86</v>
      </c>
      <c r="M59">
        <f t="shared" si="6"/>
        <v>0.86194511314402233</v>
      </c>
      <c r="N59">
        <v>1.35</v>
      </c>
      <c r="O59">
        <f t="shared" si="5"/>
        <v>1.3424067659404169</v>
      </c>
      <c r="P59" s="1">
        <v>0.11301729109508388</v>
      </c>
      <c r="Q59">
        <v>10308</v>
      </c>
      <c r="R59" t="s">
        <v>65</v>
      </c>
      <c r="S59">
        <v>2017</v>
      </c>
      <c r="T59" t="s">
        <v>18</v>
      </c>
      <c r="U59" t="s">
        <v>153</v>
      </c>
      <c r="V59">
        <v>1</v>
      </c>
      <c r="W59">
        <v>1</v>
      </c>
      <c r="X59">
        <v>0</v>
      </c>
      <c r="Y59">
        <v>0</v>
      </c>
      <c r="Z59">
        <v>1</v>
      </c>
      <c r="AA59">
        <v>0</v>
      </c>
      <c r="AB59">
        <v>1</v>
      </c>
      <c r="AC59">
        <v>1</v>
      </c>
      <c r="AD59">
        <v>1</v>
      </c>
      <c r="AE59">
        <v>1</v>
      </c>
      <c r="AF59" s="5" t="s">
        <v>20</v>
      </c>
      <c r="AG59">
        <v>3</v>
      </c>
      <c r="AH59">
        <v>0</v>
      </c>
      <c r="AI59">
        <v>3</v>
      </c>
      <c r="AJ59" s="3" t="s">
        <v>20</v>
      </c>
      <c r="AK59">
        <v>0</v>
      </c>
      <c r="AL59">
        <v>26.6</v>
      </c>
      <c r="AM59" s="4">
        <v>3</v>
      </c>
      <c r="AN59">
        <v>15</v>
      </c>
      <c r="AO59">
        <v>0</v>
      </c>
      <c r="AP59">
        <v>1</v>
      </c>
      <c r="AQ59" s="9">
        <v>0</v>
      </c>
      <c r="AR59" t="s">
        <v>351</v>
      </c>
      <c r="AS59">
        <v>1</v>
      </c>
    </row>
    <row r="60" spans="1:45" x14ac:dyDescent="0.3">
      <c r="A60" t="s">
        <v>154</v>
      </c>
      <c r="B60" t="s">
        <v>39</v>
      </c>
      <c r="D60" t="s">
        <v>34</v>
      </c>
      <c r="E60" t="s">
        <v>53</v>
      </c>
      <c r="F60">
        <v>6.4079949999999997E-2</v>
      </c>
      <c r="G60" t="s">
        <v>155</v>
      </c>
      <c r="I60">
        <v>1</v>
      </c>
      <c r="J60">
        <v>0.65</v>
      </c>
      <c r="K60">
        <f t="shared" si="4"/>
        <v>0.6575075517483101</v>
      </c>
      <c r="L60">
        <v>0.47</v>
      </c>
      <c r="M60">
        <f t="shared" si="6"/>
        <v>0.47825306243377641</v>
      </c>
      <c r="N60">
        <v>0.9</v>
      </c>
      <c r="O60">
        <f t="shared" si="5"/>
        <v>0.90295372477046976</v>
      </c>
      <c r="P60" s="1">
        <v>0.16212533017512262</v>
      </c>
      <c r="Q60">
        <v>1701</v>
      </c>
      <c r="R60" s="8" t="s">
        <v>41</v>
      </c>
      <c r="S60" s="8">
        <v>2019</v>
      </c>
      <c r="T60" s="8" t="s">
        <v>18</v>
      </c>
      <c r="U60" s="8" t="s">
        <v>156</v>
      </c>
      <c r="V60" s="8">
        <v>3</v>
      </c>
      <c r="W60" s="8">
        <v>1</v>
      </c>
      <c r="X60" s="8">
        <v>0</v>
      </c>
      <c r="Y60" s="8">
        <v>0</v>
      </c>
      <c r="Z60" s="8">
        <v>0</v>
      </c>
      <c r="AA60" s="8">
        <v>0</v>
      </c>
      <c r="AB60" s="8">
        <v>0</v>
      </c>
      <c r="AC60" s="8">
        <v>0</v>
      </c>
      <c r="AD60" s="8">
        <v>0</v>
      </c>
      <c r="AE60" s="8">
        <v>0</v>
      </c>
      <c r="AF60" s="15" t="s">
        <v>20</v>
      </c>
      <c r="AG60" s="8">
        <v>3</v>
      </c>
      <c r="AH60" s="8">
        <v>0</v>
      </c>
      <c r="AI60" s="8">
        <v>3</v>
      </c>
      <c r="AJ60" s="16" t="s">
        <v>20</v>
      </c>
      <c r="AK60" s="8">
        <v>0</v>
      </c>
      <c r="AL60" s="8">
        <v>5</v>
      </c>
      <c r="AM60" s="17">
        <v>2</v>
      </c>
      <c r="AN60" s="8">
        <v>0</v>
      </c>
      <c r="AO60" s="8">
        <v>0</v>
      </c>
      <c r="AP60" s="8">
        <v>3</v>
      </c>
      <c r="AQ60" s="9">
        <v>0</v>
      </c>
      <c r="AR60" t="s">
        <v>352</v>
      </c>
      <c r="AS60">
        <v>1</v>
      </c>
    </row>
    <row r="61" spans="1:45" x14ac:dyDescent="0.3">
      <c r="A61" t="s">
        <v>455</v>
      </c>
      <c r="B61" t="s">
        <v>554</v>
      </c>
      <c r="C61" t="s">
        <v>63</v>
      </c>
      <c r="D61" t="s">
        <v>14</v>
      </c>
      <c r="E61" s="1" t="s">
        <v>53</v>
      </c>
      <c r="F61">
        <v>6.3399999999999998E-2</v>
      </c>
      <c r="G61" t="s">
        <v>555</v>
      </c>
      <c r="H61">
        <v>2</v>
      </c>
      <c r="I61">
        <v>1</v>
      </c>
      <c r="J61">
        <v>0.77</v>
      </c>
      <c r="K61">
        <f>(1-EXP(J61*LN(1-F61)))/F61</f>
        <v>0.77576538134781381</v>
      </c>
      <c r="L61">
        <v>0.51</v>
      </c>
      <c r="M61">
        <f>(1-EXP(L61*LN(1-F61)))/F61</f>
        <v>0.5181815801172569</v>
      </c>
      <c r="N61">
        <v>1.17</v>
      </c>
      <c r="O61">
        <f>(1-EXP(N61*LN(1-F61)))/F61</f>
        <v>1.1635809459329227</v>
      </c>
      <c r="P61">
        <f>(LN(O61)-LN(M61))/(2*1.96)</f>
        <v>0.20636016065944615</v>
      </c>
      <c r="Q61" s="26">
        <v>1482</v>
      </c>
      <c r="R61" s="27" t="s">
        <v>41</v>
      </c>
      <c r="S61">
        <v>2018</v>
      </c>
      <c r="T61" t="s">
        <v>18</v>
      </c>
      <c r="U61" t="s">
        <v>556</v>
      </c>
      <c r="V61">
        <v>3</v>
      </c>
      <c r="W61">
        <v>0</v>
      </c>
      <c r="X61">
        <v>0</v>
      </c>
      <c r="Y61">
        <v>1</v>
      </c>
      <c r="Z61">
        <v>1</v>
      </c>
      <c r="AA61">
        <v>0</v>
      </c>
      <c r="AB61">
        <v>1</v>
      </c>
      <c r="AC61">
        <v>1</v>
      </c>
      <c r="AD61">
        <v>1</v>
      </c>
      <c r="AE61">
        <v>1</v>
      </c>
      <c r="AF61">
        <v>1</v>
      </c>
      <c r="AG61">
        <v>3</v>
      </c>
      <c r="AH61">
        <v>1</v>
      </c>
      <c r="AI61">
        <v>0</v>
      </c>
      <c r="AJ61" s="4">
        <v>1</v>
      </c>
      <c r="AK61">
        <v>0</v>
      </c>
      <c r="AL61">
        <v>6.5</v>
      </c>
      <c r="AM61" s="4">
        <v>2</v>
      </c>
      <c r="AN61">
        <v>8</v>
      </c>
      <c r="AO61">
        <v>0</v>
      </c>
      <c r="AP61">
        <v>2</v>
      </c>
      <c r="AQ61" s="9">
        <v>0</v>
      </c>
      <c r="AR61" t="s">
        <v>557</v>
      </c>
      <c r="AS61">
        <v>1</v>
      </c>
    </row>
    <row r="62" spans="1:45" x14ac:dyDescent="0.3">
      <c r="A62" t="s">
        <v>157</v>
      </c>
      <c r="B62" t="s">
        <v>158</v>
      </c>
      <c r="C62" t="s">
        <v>13</v>
      </c>
      <c r="D62" t="s">
        <v>14</v>
      </c>
      <c r="E62" s="1" t="s">
        <v>53</v>
      </c>
      <c r="F62">
        <v>0.10160427800000001</v>
      </c>
      <c r="G62" t="s">
        <v>159</v>
      </c>
      <c r="H62">
        <v>1</v>
      </c>
      <c r="I62">
        <v>1</v>
      </c>
      <c r="J62">
        <v>1</v>
      </c>
      <c r="K62">
        <f t="shared" si="4"/>
        <v>1.0000000000000004</v>
      </c>
      <c r="L62">
        <v>0.78</v>
      </c>
      <c r="M62">
        <f t="shared" si="6"/>
        <v>0.78909959612676384</v>
      </c>
      <c r="N62">
        <v>1.28</v>
      </c>
      <c r="O62">
        <f t="shared" si="5"/>
        <v>1.2613279807762769</v>
      </c>
      <c r="P62" s="1">
        <v>0.11964996280923899</v>
      </c>
      <c r="Q62">
        <v>2805</v>
      </c>
      <c r="R62" t="s">
        <v>122</v>
      </c>
      <c r="S62">
        <v>2006</v>
      </c>
      <c r="T62" t="s">
        <v>18</v>
      </c>
      <c r="U62" t="s">
        <v>160</v>
      </c>
      <c r="V62">
        <v>3</v>
      </c>
      <c r="W62">
        <v>0</v>
      </c>
      <c r="X62">
        <v>0</v>
      </c>
      <c r="Y62">
        <v>1</v>
      </c>
      <c r="Z62">
        <v>1</v>
      </c>
      <c r="AA62">
        <v>0</v>
      </c>
      <c r="AB62">
        <v>1</v>
      </c>
      <c r="AC62">
        <v>1</v>
      </c>
      <c r="AD62">
        <v>1</v>
      </c>
      <c r="AE62">
        <v>1</v>
      </c>
      <c r="AF62" s="5" t="s">
        <v>20</v>
      </c>
      <c r="AG62">
        <v>3</v>
      </c>
      <c r="AH62">
        <v>0</v>
      </c>
      <c r="AI62">
        <v>3</v>
      </c>
      <c r="AJ62" s="3" t="s">
        <v>20</v>
      </c>
      <c r="AK62">
        <v>1</v>
      </c>
      <c r="AL62">
        <v>16</v>
      </c>
      <c r="AM62" s="19">
        <v>2</v>
      </c>
      <c r="AN62">
        <v>16</v>
      </c>
      <c r="AO62">
        <v>0</v>
      </c>
      <c r="AP62">
        <v>3</v>
      </c>
      <c r="AQ62" s="9">
        <v>0</v>
      </c>
      <c r="AR62" t="s">
        <v>353</v>
      </c>
      <c r="AS62">
        <v>2</v>
      </c>
    </row>
    <row r="63" spans="1:45" x14ac:dyDescent="0.3">
      <c r="A63" t="s">
        <v>161</v>
      </c>
      <c r="B63" t="s">
        <v>162</v>
      </c>
      <c r="C63" t="s">
        <v>13</v>
      </c>
      <c r="D63" t="s">
        <v>23</v>
      </c>
      <c r="E63" t="s">
        <v>53</v>
      </c>
      <c r="F63">
        <v>3.5000000000000003E-2</v>
      </c>
      <c r="G63" t="s">
        <v>163</v>
      </c>
      <c r="H63">
        <v>1</v>
      </c>
      <c r="I63">
        <v>0</v>
      </c>
      <c r="J63">
        <v>0.67</v>
      </c>
      <c r="K63">
        <f t="shared" si="4"/>
        <v>0.67393054115679585</v>
      </c>
      <c r="L63">
        <v>0.49</v>
      </c>
      <c r="M63">
        <f t="shared" si="6"/>
        <v>0.49445202682243389</v>
      </c>
      <c r="N63">
        <v>0.93</v>
      </c>
      <c r="O63">
        <f t="shared" si="5"/>
        <v>0.93115373489735442</v>
      </c>
      <c r="P63" s="1">
        <v>0.16147302540184694</v>
      </c>
      <c r="Q63">
        <v>2060</v>
      </c>
      <c r="R63" t="s">
        <v>65</v>
      </c>
      <c r="S63">
        <v>2017</v>
      </c>
      <c r="T63" t="s">
        <v>164</v>
      </c>
      <c r="U63" t="s">
        <v>165</v>
      </c>
      <c r="V63">
        <v>3</v>
      </c>
      <c r="W63">
        <v>0</v>
      </c>
      <c r="X63">
        <v>0</v>
      </c>
      <c r="Y63">
        <v>1</v>
      </c>
      <c r="Z63">
        <v>1</v>
      </c>
      <c r="AA63">
        <v>1</v>
      </c>
      <c r="AB63">
        <v>1</v>
      </c>
      <c r="AC63">
        <v>1</v>
      </c>
      <c r="AD63">
        <v>1</v>
      </c>
      <c r="AE63">
        <v>1</v>
      </c>
      <c r="AF63" s="5" t="s">
        <v>20</v>
      </c>
      <c r="AG63">
        <v>3</v>
      </c>
      <c r="AH63">
        <v>0</v>
      </c>
      <c r="AI63">
        <v>3</v>
      </c>
      <c r="AJ63" s="6" t="s">
        <v>28</v>
      </c>
      <c r="AK63">
        <v>0</v>
      </c>
      <c r="AL63">
        <v>10</v>
      </c>
      <c r="AM63" s="19">
        <v>2</v>
      </c>
      <c r="AN63">
        <v>13</v>
      </c>
      <c r="AO63">
        <v>0</v>
      </c>
      <c r="AP63">
        <v>3</v>
      </c>
      <c r="AQ63" s="9">
        <v>0</v>
      </c>
      <c r="AR63" t="s">
        <v>354</v>
      </c>
      <c r="AS63">
        <v>1</v>
      </c>
    </row>
    <row r="64" spans="1:45" x14ac:dyDescent="0.3">
      <c r="A64" t="s">
        <v>161</v>
      </c>
      <c r="B64" t="s">
        <v>162</v>
      </c>
      <c r="C64" t="s">
        <v>13</v>
      </c>
      <c r="D64" t="s">
        <v>23</v>
      </c>
      <c r="E64" t="s">
        <v>53</v>
      </c>
      <c r="F64">
        <v>3.5000000000000003E-2</v>
      </c>
      <c r="G64" t="s">
        <v>166</v>
      </c>
      <c r="H64">
        <v>1</v>
      </c>
      <c r="I64">
        <v>0</v>
      </c>
      <c r="J64">
        <v>0.66</v>
      </c>
      <c r="K64">
        <f t="shared" si="4"/>
        <v>0.66398967925644281</v>
      </c>
      <c r="L64">
        <v>0.46</v>
      </c>
      <c r="M64">
        <f t="shared" si="6"/>
        <v>0.46442688108160796</v>
      </c>
      <c r="N64">
        <v>0.94</v>
      </c>
      <c r="O64">
        <f t="shared" si="5"/>
        <v>0.94099943073850301</v>
      </c>
      <c r="P64" s="1">
        <v>0.18013734770838757</v>
      </c>
      <c r="Q64">
        <v>2038</v>
      </c>
      <c r="R64" t="s">
        <v>65</v>
      </c>
      <c r="S64">
        <v>2017</v>
      </c>
      <c r="T64" t="s">
        <v>164</v>
      </c>
      <c r="U64" t="s">
        <v>165</v>
      </c>
      <c r="V64">
        <v>3</v>
      </c>
      <c r="W64">
        <v>0</v>
      </c>
      <c r="X64">
        <v>0</v>
      </c>
      <c r="Y64">
        <v>1</v>
      </c>
      <c r="Z64">
        <v>1</v>
      </c>
      <c r="AA64">
        <v>1</v>
      </c>
      <c r="AB64">
        <v>1</v>
      </c>
      <c r="AC64">
        <v>1</v>
      </c>
      <c r="AD64">
        <v>1</v>
      </c>
      <c r="AE64">
        <v>1</v>
      </c>
      <c r="AF64" s="5" t="s">
        <v>20</v>
      </c>
      <c r="AG64">
        <v>3</v>
      </c>
      <c r="AH64">
        <v>0</v>
      </c>
      <c r="AI64">
        <v>3</v>
      </c>
      <c r="AJ64" s="6" t="s">
        <v>28</v>
      </c>
      <c r="AK64">
        <v>0</v>
      </c>
      <c r="AL64">
        <v>10</v>
      </c>
      <c r="AM64" s="19">
        <v>2</v>
      </c>
      <c r="AN64">
        <v>13</v>
      </c>
      <c r="AO64">
        <v>0</v>
      </c>
      <c r="AP64">
        <v>3</v>
      </c>
      <c r="AQ64" s="9">
        <v>0</v>
      </c>
      <c r="AR64" t="s">
        <v>354</v>
      </c>
      <c r="AS64">
        <v>1</v>
      </c>
    </row>
    <row r="65" spans="1:45" x14ac:dyDescent="0.3">
      <c r="A65" t="s">
        <v>161</v>
      </c>
      <c r="B65" t="s">
        <v>162</v>
      </c>
      <c r="C65" t="s">
        <v>13</v>
      </c>
      <c r="D65" t="s">
        <v>23</v>
      </c>
      <c r="E65" t="s">
        <v>53</v>
      </c>
      <c r="F65">
        <v>3.5000000000000003E-2</v>
      </c>
      <c r="G65" t="s">
        <v>167</v>
      </c>
      <c r="H65">
        <v>1</v>
      </c>
      <c r="I65">
        <v>1</v>
      </c>
      <c r="J65">
        <v>0.51</v>
      </c>
      <c r="K65">
        <f t="shared" si="4"/>
        <v>0.51445096953817793</v>
      </c>
      <c r="L65">
        <v>0.38</v>
      </c>
      <c r="M65">
        <f t="shared" si="6"/>
        <v>0.3842027576470024</v>
      </c>
      <c r="N65">
        <v>0.7</v>
      </c>
      <c r="O65">
        <f t="shared" si="5"/>
        <v>0.70373188579651968</v>
      </c>
      <c r="P65" s="1">
        <v>0.15439464582570167</v>
      </c>
      <c r="Q65">
        <v>6927</v>
      </c>
      <c r="R65" t="s">
        <v>65</v>
      </c>
      <c r="S65">
        <v>2017</v>
      </c>
      <c r="T65" t="s">
        <v>164</v>
      </c>
      <c r="U65" t="s">
        <v>165</v>
      </c>
      <c r="V65">
        <v>3</v>
      </c>
      <c r="W65">
        <v>0</v>
      </c>
      <c r="X65">
        <v>0</v>
      </c>
      <c r="Y65">
        <v>1</v>
      </c>
      <c r="Z65">
        <v>1</v>
      </c>
      <c r="AA65">
        <v>1</v>
      </c>
      <c r="AB65">
        <v>1</v>
      </c>
      <c r="AC65">
        <v>1</v>
      </c>
      <c r="AD65">
        <v>1</v>
      </c>
      <c r="AE65">
        <v>1</v>
      </c>
      <c r="AF65" s="5" t="s">
        <v>20</v>
      </c>
      <c r="AG65">
        <v>3</v>
      </c>
      <c r="AH65">
        <v>0</v>
      </c>
      <c r="AI65">
        <v>3</v>
      </c>
      <c r="AJ65" s="6" t="s">
        <v>28</v>
      </c>
      <c r="AK65">
        <v>0</v>
      </c>
      <c r="AL65">
        <v>10</v>
      </c>
      <c r="AM65" s="19">
        <v>2</v>
      </c>
      <c r="AN65">
        <v>13</v>
      </c>
      <c r="AO65">
        <v>0</v>
      </c>
      <c r="AP65">
        <v>3</v>
      </c>
      <c r="AQ65" s="9">
        <v>0</v>
      </c>
      <c r="AR65" t="s">
        <v>354</v>
      </c>
      <c r="AS65">
        <v>1</v>
      </c>
    </row>
    <row r="66" spans="1:45" x14ac:dyDescent="0.3">
      <c r="A66" s="28" t="s">
        <v>459</v>
      </c>
      <c r="D66" t="s">
        <v>101</v>
      </c>
      <c r="E66" t="s">
        <v>53</v>
      </c>
      <c r="F66">
        <v>9.1899999999999996E-2</v>
      </c>
      <c r="G66" t="s">
        <v>558</v>
      </c>
      <c r="H66" t="s">
        <v>52</v>
      </c>
      <c r="I66">
        <v>1</v>
      </c>
      <c r="J66">
        <v>0.91</v>
      </c>
      <c r="K66">
        <f>(1-EXP(J66*LN(1-F66)))/F66</f>
        <v>0.91389536251927639</v>
      </c>
      <c r="L66">
        <v>0.86</v>
      </c>
      <c r="M66">
        <f>(1-EXP(L66*LN(1-F66)))/F66</f>
        <v>0.86573566633784893</v>
      </c>
      <c r="N66">
        <v>0.96</v>
      </c>
      <c r="O66">
        <f>(1-EXP(N66*LN(1-F66)))/F66</f>
        <v>0.96182348564452758</v>
      </c>
      <c r="P66">
        <f>(LN(O66)-LN(M66))/(2*1.96)</f>
        <v>2.6849826576767905E-2</v>
      </c>
      <c r="Q66" s="26">
        <v>12053</v>
      </c>
      <c r="R66" s="27" t="s">
        <v>41</v>
      </c>
      <c r="S66">
        <v>2019</v>
      </c>
      <c r="T66" t="s">
        <v>18</v>
      </c>
      <c r="U66" t="s">
        <v>559</v>
      </c>
      <c r="V66">
        <v>2</v>
      </c>
      <c r="W66">
        <v>0</v>
      </c>
      <c r="X66">
        <v>0</v>
      </c>
      <c r="Y66">
        <v>1</v>
      </c>
      <c r="Z66">
        <v>1</v>
      </c>
      <c r="AA66">
        <v>0</v>
      </c>
      <c r="AB66">
        <v>1</v>
      </c>
      <c r="AC66">
        <v>1</v>
      </c>
      <c r="AD66">
        <v>1</v>
      </c>
      <c r="AE66">
        <v>1</v>
      </c>
      <c r="AF66">
        <v>1</v>
      </c>
      <c r="AG66">
        <v>3</v>
      </c>
      <c r="AH66">
        <v>1</v>
      </c>
      <c r="AI66">
        <v>0</v>
      </c>
      <c r="AJ66" s="4">
        <v>0</v>
      </c>
      <c r="AK66">
        <v>0</v>
      </c>
      <c r="AL66" s="28">
        <v>7.4</v>
      </c>
      <c r="AM66" s="4">
        <v>2</v>
      </c>
      <c r="AN66">
        <v>11</v>
      </c>
      <c r="AO66">
        <v>0</v>
      </c>
      <c r="AP66">
        <v>3</v>
      </c>
      <c r="AQ66" s="9">
        <v>0</v>
      </c>
      <c r="AR66" t="s">
        <v>560</v>
      </c>
      <c r="AS66">
        <v>1</v>
      </c>
    </row>
    <row r="67" spans="1:45" x14ac:dyDescent="0.3">
      <c r="A67" t="s">
        <v>587</v>
      </c>
      <c r="B67" t="s">
        <v>87</v>
      </c>
      <c r="C67" t="s">
        <v>13</v>
      </c>
      <c r="D67" t="s">
        <v>91</v>
      </c>
      <c r="E67" t="s">
        <v>53</v>
      </c>
      <c r="F67">
        <v>2.7425999999999999E-2</v>
      </c>
      <c r="G67" t="s">
        <v>168</v>
      </c>
      <c r="H67">
        <v>2</v>
      </c>
      <c r="I67">
        <v>1</v>
      </c>
      <c r="J67">
        <v>1.1000000000000001</v>
      </c>
      <c r="K67">
        <f t="shared" ref="K67:K75" si="7">(1-EXP(J67*LN(1-F67)))/F67</f>
        <v>1.0984789946377624</v>
      </c>
      <c r="L67">
        <v>0.56999999999999995</v>
      </c>
      <c r="M67">
        <f t="shared" ref="M67:M75" si="8">(1-EXP(L67*LN(1-F67)))/F67</f>
        <v>0.57340574173476189</v>
      </c>
      <c r="N67">
        <v>2.13</v>
      </c>
      <c r="O67">
        <f t="shared" ref="O67:O75" si="9">(1-EXP(N67*LN(1-F67)))/F67</f>
        <v>2.0970336428183014</v>
      </c>
      <c r="P67" s="1">
        <v>0.33078711918200948</v>
      </c>
      <c r="Q67">
        <v>485</v>
      </c>
      <c r="R67" t="s">
        <v>41</v>
      </c>
      <c r="S67">
        <v>2008</v>
      </c>
      <c r="T67" t="s">
        <v>18</v>
      </c>
      <c r="U67" t="s">
        <v>169</v>
      </c>
      <c r="V67">
        <v>3</v>
      </c>
      <c r="W67">
        <v>0</v>
      </c>
      <c r="X67">
        <v>0</v>
      </c>
      <c r="Y67">
        <v>1</v>
      </c>
      <c r="Z67">
        <v>1</v>
      </c>
      <c r="AA67">
        <v>1</v>
      </c>
      <c r="AB67">
        <v>1</v>
      </c>
      <c r="AC67">
        <v>1</v>
      </c>
      <c r="AD67">
        <v>1</v>
      </c>
      <c r="AE67">
        <v>1</v>
      </c>
      <c r="AF67" s="5" t="s">
        <v>28</v>
      </c>
      <c r="AG67">
        <v>0</v>
      </c>
      <c r="AH67">
        <v>1</v>
      </c>
      <c r="AI67">
        <v>3</v>
      </c>
      <c r="AJ67" s="6" t="s">
        <v>28</v>
      </c>
      <c r="AK67">
        <v>0</v>
      </c>
      <c r="AL67">
        <v>6.1</v>
      </c>
      <c r="AM67" s="4">
        <v>2</v>
      </c>
      <c r="AN67">
        <v>13</v>
      </c>
      <c r="AO67">
        <v>0</v>
      </c>
      <c r="AP67">
        <v>2</v>
      </c>
      <c r="AQ67" s="9">
        <v>0</v>
      </c>
      <c r="AR67" t="s">
        <v>355</v>
      </c>
      <c r="AS67">
        <v>1</v>
      </c>
    </row>
    <row r="68" spans="1:45" x14ac:dyDescent="0.3">
      <c r="A68" t="s">
        <v>588</v>
      </c>
      <c r="B68" t="s">
        <v>87</v>
      </c>
      <c r="C68" t="s">
        <v>13</v>
      </c>
      <c r="D68" t="s">
        <v>91</v>
      </c>
      <c r="E68" t="s">
        <v>53</v>
      </c>
      <c r="F68">
        <v>2.7425999999999999E-2</v>
      </c>
      <c r="G68" t="s">
        <v>170</v>
      </c>
      <c r="H68">
        <v>2</v>
      </c>
      <c r="I68">
        <v>0</v>
      </c>
      <c r="J68">
        <v>0.49</v>
      </c>
      <c r="K68">
        <f t="shared" si="7"/>
        <v>0.49347501490635814</v>
      </c>
      <c r="L68">
        <v>0.21</v>
      </c>
      <c r="M68">
        <f t="shared" si="8"/>
        <v>0.2123129422922837</v>
      </c>
      <c r="N68">
        <v>1.1000000000000001</v>
      </c>
      <c r="O68">
        <f t="shared" si="9"/>
        <v>1.0984789946377624</v>
      </c>
      <c r="P68" s="1">
        <v>0.41929092873737495</v>
      </c>
      <c r="Q68">
        <v>485</v>
      </c>
      <c r="R68" t="s">
        <v>41</v>
      </c>
      <c r="S68">
        <v>2008</v>
      </c>
      <c r="T68" t="s">
        <v>18</v>
      </c>
      <c r="U68" t="s">
        <v>169</v>
      </c>
      <c r="V68">
        <v>3</v>
      </c>
      <c r="W68">
        <v>0</v>
      </c>
      <c r="X68">
        <v>0</v>
      </c>
      <c r="Y68">
        <v>1</v>
      </c>
      <c r="Z68">
        <v>1</v>
      </c>
      <c r="AA68">
        <v>1</v>
      </c>
      <c r="AB68">
        <v>1</v>
      </c>
      <c r="AC68">
        <v>1</v>
      </c>
      <c r="AD68">
        <v>1</v>
      </c>
      <c r="AE68">
        <v>1</v>
      </c>
      <c r="AF68" s="5" t="s">
        <v>28</v>
      </c>
      <c r="AG68">
        <v>0</v>
      </c>
      <c r="AH68">
        <v>1</v>
      </c>
      <c r="AI68">
        <v>3</v>
      </c>
      <c r="AJ68" s="6" t="s">
        <v>28</v>
      </c>
      <c r="AK68">
        <v>0</v>
      </c>
      <c r="AL68">
        <v>6.1</v>
      </c>
      <c r="AM68" s="4">
        <v>2</v>
      </c>
      <c r="AN68">
        <v>13</v>
      </c>
      <c r="AO68">
        <v>0</v>
      </c>
      <c r="AP68">
        <v>2</v>
      </c>
      <c r="AQ68" s="9">
        <v>0</v>
      </c>
      <c r="AR68" t="s">
        <v>355</v>
      </c>
      <c r="AS68">
        <v>1</v>
      </c>
    </row>
    <row r="69" spans="1:45" x14ac:dyDescent="0.3">
      <c r="A69" s="28" t="s">
        <v>561</v>
      </c>
      <c r="B69" t="s">
        <v>87</v>
      </c>
      <c r="C69" t="s">
        <v>13</v>
      </c>
      <c r="D69" t="s">
        <v>91</v>
      </c>
      <c r="E69" t="s">
        <v>53</v>
      </c>
      <c r="F69">
        <v>2.7425999999999999E-2</v>
      </c>
      <c r="G69" t="s">
        <v>168</v>
      </c>
      <c r="H69">
        <v>2</v>
      </c>
      <c r="I69">
        <v>1</v>
      </c>
      <c r="J69" s="28">
        <v>0.5</v>
      </c>
      <c r="K69" s="28">
        <f>(1-EXP(J69*LN(1-F69)))/F69</f>
        <v>0.50347608322557091</v>
      </c>
      <c r="L69" s="28">
        <v>0.28000000000000003</v>
      </c>
      <c r="M69" s="28">
        <f>(1-EXP(L69*LN(1-F69)))/F69</f>
        <v>0.28280883871779788</v>
      </c>
      <c r="N69" s="28">
        <v>0.89</v>
      </c>
      <c r="O69">
        <f>(1-EXP(N69*LN(1-F69)))/F69</f>
        <v>0.89135632642372153</v>
      </c>
      <c r="P69" s="1">
        <v>0.33078711918200948</v>
      </c>
      <c r="Q69" s="28">
        <v>290</v>
      </c>
      <c r="R69" t="s">
        <v>41</v>
      </c>
      <c r="S69">
        <v>2008</v>
      </c>
      <c r="T69" t="s">
        <v>18</v>
      </c>
      <c r="U69" t="s">
        <v>169</v>
      </c>
      <c r="V69">
        <v>3</v>
      </c>
      <c r="W69">
        <v>0</v>
      </c>
      <c r="X69">
        <v>0</v>
      </c>
      <c r="Y69">
        <v>1</v>
      </c>
      <c r="Z69">
        <v>1</v>
      </c>
      <c r="AA69">
        <v>1</v>
      </c>
      <c r="AB69">
        <v>1</v>
      </c>
      <c r="AC69">
        <v>1</v>
      </c>
      <c r="AD69">
        <v>1</v>
      </c>
      <c r="AE69">
        <v>1</v>
      </c>
      <c r="AF69" s="5" t="s">
        <v>28</v>
      </c>
      <c r="AG69">
        <v>0</v>
      </c>
      <c r="AH69">
        <v>1</v>
      </c>
      <c r="AI69">
        <v>3</v>
      </c>
      <c r="AJ69" s="13" t="s">
        <v>28</v>
      </c>
      <c r="AK69">
        <v>0</v>
      </c>
      <c r="AL69">
        <v>6.1</v>
      </c>
      <c r="AM69" s="4">
        <v>2</v>
      </c>
      <c r="AN69">
        <v>13</v>
      </c>
      <c r="AO69">
        <v>0</v>
      </c>
      <c r="AP69">
        <v>2</v>
      </c>
      <c r="AQ69" s="9">
        <v>0</v>
      </c>
      <c r="AR69" t="s">
        <v>355</v>
      </c>
      <c r="AS69">
        <v>1</v>
      </c>
    </row>
    <row r="70" spans="1:45" x14ac:dyDescent="0.3">
      <c r="A70" s="28" t="s">
        <v>562</v>
      </c>
      <c r="B70" t="s">
        <v>87</v>
      </c>
      <c r="C70" t="s">
        <v>13</v>
      </c>
      <c r="D70" t="s">
        <v>91</v>
      </c>
      <c r="E70" t="s">
        <v>53</v>
      </c>
      <c r="F70">
        <v>2.7425999999999999E-2</v>
      </c>
      <c r="G70" t="s">
        <v>170</v>
      </c>
      <c r="H70">
        <v>2</v>
      </c>
      <c r="I70">
        <v>0</v>
      </c>
      <c r="J70" s="28">
        <v>0.56999999999999995</v>
      </c>
      <c r="K70" s="28">
        <f>(1-EXP(J70*LN(1-F70)))/F70</f>
        <v>0.57340574173476189</v>
      </c>
      <c r="L70" s="28">
        <v>0.32</v>
      </c>
      <c r="M70" s="28">
        <f>(1-EXP(L70*LN(1-F70)))/F70</f>
        <v>0.32303063745745414</v>
      </c>
      <c r="N70" s="28">
        <v>0.99</v>
      </c>
      <c r="O70">
        <f>(1-EXP(N70*LN(1-F70)))/F70</f>
        <v>0.99013702978308116</v>
      </c>
      <c r="P70" s="1">
        <v>0.41929092873737495</v>
      </c>
      <c r="Q70" s="28">
        <v>290</v>
      </c>
      <c r="R70" t="s">
        <v>41</v>
      </c>
      <c r="S70">
        <v>2008</v>
      </c>
      <c r="T70" t="s">
        <v>18</v>
      </c>
      <c r="U70" t="s">
        <v>169</v>
      </c>
      <c r="V70">
        <v>3</v>
      </c>
      <c r="W70">
        <v>0</v>
      </c>
      <c r="X70">
        <v>0</v>
      </c>
      <c r="Y70">
        <v>1</v>
      </c>
      <c r="Z70">
        <v>1</v>
      </c>
      <c r="AA70">
        <v>1</v>
      </c>
      <c r="AB70">
        <v>1</v>
      </c>
      <c r="AC70">
        <v>1</v>
      </c>
      <c r="AD70">
        <v>1</v>
      </c>
      <c r="AE70">
        <v>1</v>
      </c>
      <c r="AF70" s="5" t="s">
        <v>28</v>
      </c>
      <c r="AG70">
        <v>0</v>
      </c>
      <c r="AH70">
        <v>1</v>
      </c>
      <c r="AI70">
        <v>3</v>
      </c>
      <c r="AJ70" s="13" t="s">
        <v>28</v>
      </c>
      <c r="AK70">
        <v>0</v>
      </c>
      <c r="AL70">
        <v>6.1</v>
      </c>
      <c r="AM70" s="4">
        <v>2</v>
      </c>
      <c r="AN70">
        <v>13</v>
      </c>
      <c r="AO70">
        <v>0</v>
      </c>
      <c r="AP70">
        <v>2</v>
      </c>
      <c r="AQ70" s="9">
        <v>0</v>
      </c>
      <c r="AR70" t="s">
        <v>355</v>
      </c>
      <c r="AS70">
        <v>1</v>
      </c>
    </row>
    <row r="71" spans="1:45" x14ac:dyDescent="0.3">
      <c r="A71" s="28" t="s">
        <v>563</v>
      </c>
      <c r="B71" t="s">
        <v>87</v>
      </c>
      <c r="C71" t="s">
        <v>13</v>
      </c>
      <c r="D71" t="s">
        <v>91</v>
      </c>
      <c r="E71" t="s">
        <v>53</v>
      </c>
      <c r="F71">
        <v>2.7425999999999999E-2</v>
      </c>
      <c r="G71" t="s">
        <v>168</v>
      </c>
      <c r="H71">
        <v>2</v>
      </c>
      <c r="I71">
        <v>1</v>
      </c>
      <c r="J71" s="28">
        <v>0.84</v>
      </c>
      <c r="K71" s="28">
        <f>(1-EXP(J71*LN(1-F71)))/F71</f>
        <v>0.84186286656112608</v>
      </c>
      <c r="L71" s="28">
        <v>0.38</v>
      </c>
      <c r="M71" s="28">
        <f>(1-EXP(L71*LN(1-F71)))/F71</f>
        <v>0.38327950780181969</v>
      </c>
      <c r="N71" s="28">
        <v>1.85</v>
      </c>
      <c r="O71">
        <f>(1-EXP(N71*LN(1-F71)))/F71</f>
        <v>1.8284065012575059</v>
      </c>
      <c r="P71" s="1">
        <v>0.33078711918200948</v>
      </c>
      <c r="Q71" s="28">
        <v>356</v>
      </c>
      <c r="R71" t="s">
        <v>41</v>
      </c>
      <c r="S71">
        <v>2008</v>
      </c>
      <c r="T71" t="s">
        <v>18</v>
      </c>
      <c r="U71" t="s">
        <v>169</v>
      </c>
      <c r="V71">
        <v>3</v>
      </c>
      <c r="W71">
        <v>0</v>
      </c>
      <c r="X71">
        <v>0</v>
      </c>
      <c r="Y71">
        <v>1</v>
      </c>
      <c r="Z71">
        <v>1</v>
      </c>
      <c r="AA71">
        <v>1</v>
      </c>
      <c r="AB71">
        <v>1</v>
      </c>
      <c r="AC71">
        <v>1</v>
      </c>
      <c r="AD71">
        <v>1</v>
      </c>
      <c r="AE71">
        <v>1</v>
      </c>
      <c r="AF71" s="5" t="s">
        <v>28</v>
      </c>
      <c r="AG71">
        <v>0</v>
      </c>
      <c r="AH71">
        <v>1</v>
      </c>
      <c r="AI71">
        <v>3</v>
      </c>
      <c r="AJ71" s="13" t="s">
        <v>28</v>
      </c>
      <c r="AK71">
        <v>0</v>
      </c>
      <c r="AL71">
        <v>6.1</v>
      </c>
      <c r="AM71" s="4">
        <v>2</v>
      </c>
      <c r="AN71">
        <v>13</v>
      </c>
      <c r="AO71">
        <v>0</v>
      </c>
      <c r="AP71">
        <v>2</v>
      </c>
      <c r="AQ71" s="9">
        <v>0</v>
      </c>
      <c r="AR71" t="s">
        <v>355</v>
      </c>
      <c r="AS71">
        <v>1</v>
      </c>
    </row>
    <row r="72" spans="1:45" x14ac:dyDescent="0.3">
      <c r="A72" s="28" t="s">
        <v>564</v>
      </c>
      <c r="B72" t="s">
        <v>87</v>
      </c>
      <c r="C72" t="s">
        <v>13</v>
      </c>
      <c r="D72" t="s">
        <v>91</v>
      </c>
      <c r="E72" t="s">
        <v>53</v>
      </c>
      <c r="F72">
        <v>2.7425999999999999E-2</v>
      </c>
      <c r="G72" t="s">
        <v>170</v>
      </c>
      <c r="H72">
        <v>2</v>
      </c>
      <c r="I72">
        <v>0</v>
      </c>
      <c r="J72" s="28">
        <v>1.23</v>
      </c>
      <c r="K72" s="28">
        <f>(1-EXP(J72*LN(1-F72)))/F72</f>
        <v>1.2260929472905118</v>
      </c>
      <c r="L72" s="28">
        <v>0.6</v>
      </c>
      <c r="M72" s="28">
        <f>(1-EXP(L72*LN(1-F72)))/F72</f>
        <v>0.6033339487284286</v>
      </c>
      <c r="N72" s="28">
        <v>2.54</v>
      </c>
      <c r="O72">
        <f>(1-EXP(N72*LN(1-F72)))/F72</f>
        <v>2.4866258735325069</v>
      </c>
      <c r="P72" s="1">
        <v>0.41929092873737495</v>
      </c>
      <c r="Q72" s="28">
        <v>356</v>
      </c>
      <c r="R72" t="s">
        <v>41</v>
      </c>
      <c r="S72">
        <v>2008</v>
      </c>
      <c r="T72" t="s">
        <v>18</v>
      </c>
      <c r="U72" t="s">
        <v>169</v>
      </c>
      <c r="V72">
        <v>3</v>
      </c>
      <c r="W72">
        <v>0</v>
      </c>
      <c r="X72">
        <v>0</v>
      </c>
      <c r="Y72">
        <v>1</v>
      </c>
      <c r="Z72">
        <v>1</v>
      </c>
      <c r="AA72">
        <v>1</v>
      </c>
      <c r="AB72">
        <v>1</v>
      </c>
      <c r="AC72">
        <v>1</v>
      </c>
      <c r="AD72">
        <v>1</v>
      </c>
      <c r="AE72">
        <v>1</v>
      </c>
      <c r="AF72" s="5" t="s">
        <v>28</v>
      </c>
      <c r="AG72">
        <v>0</v>
      </c>
      <c r="AH72">
        <v>1</v>
      </c>
      <c r="AI72">
        <v>3</v>
      </c>
      <c r="AJ72" s="13" t="s">
        <v>28</v>
      </c>
      <c r="AK72">
        <v>0</v>
      </c>
      <c r="AL72">
        <v>6.1</v>
      </c>
      <c r="AM72" s="4">
        <v>2</v>
      </c>
      <c r="AN72">
        <v>13</v>
      </c>
      <c r="AO72">
        <v>0</v>
      </c>
      <c r="AP72">
        <v>2</v>
      </c>
      <c r="AQ72" s="9">
        <v>0</v>
      </c>
      <c r="AR72" t="s">
        <v>355</v>
      </c>
      <c r="AS72">
        <v>1</v>
      </c>
    </row>
    <row r="73" spans="1:45" x14ac:dyDescent="0.3">
      <c r="A73" s="28" t="s">
        <v>565</v>
      </c>
      <c r="B73" s="28" t="s">
        <v>171</v>
      </c>
      <c r="C73" s="28" t="s">
        <v>13</v>
      </c>
      <c r="D73" s="28" t="s">
        <v>14</v>
      </c>
      <c r="E73" s="28" t="s">
        <v>53</v>
      </c>
      <c r="F73" s="28">
        <v>0.2545</v>
      </c>
      <c r="G73" s="28" t="s">
        <v>566</v>
      </c>
      <c r="H73" s="28">
        <v>2</v>
      </c>
      <c r="I73" s="28">
        <v>1</v>
      </c>
      <c r="J73" s="28">
        <v>0.77500000000000002</v>
      </c>
      <c r="K73" s="28">
        <f>(1-EXP(J73*LN(1-F73)))/F73</f>
        <v>0.79988704813363609</v>
      </c>
      <c r="L73" s="28">
        <v>0.56799999999999995</v>
      </c>
      <c r="M73" s="28">
        <f>(1-EXP(L73*LN(1-F73)))/F73</f>
        <v>0.60373077714707912</v>
      </c>
      <c r="N73" s="28">
        <v>1.0640000000000001</v>
      </c>
      <c r="O73">
        <f>(1-EXP(N73*LN(1-F73)))/F73</f>
        <v>1.0545467291956254</v>
      </c>
      <c r="P73" s="1">
        <v>0.24985656467304762</v>
      </c>
      <c r="Q73">
        <v>1104</v>
      </c>
      <c r="R73" t="s">
        <v>41</v>
      </c>
      <c r="S73">
        <v>2017</v>
      </c>
      <c r="T73" t="s">
        <v>18</v>
      </c>
      <c r="U73" t="s">
        <v>172</v>
      </c>
      <c r="V73">
        <v>3</v>
      </c>
      <c r="W73">
        <v>0</v>
      </c>
      <c r="X73">
        <v>0</v>
      </c>
      <c r="Y73">
        <v>1</v>
      </c>
      <c r="Z73">
        <v>1</v>
      </c>
      <c r="AA73">
        <v>0</v>
      </c>
      <c r="AB73">
        <v>0</v>
      </c>
      <c r="AC73">
        <v>0</v>
      </c>
      <c r="AD73">
        <v>1</v>
      </c>
      <c r="AE73">
        <v>0</v>
      </c>
      <c r="AF73" s="5" t="s">
        <v>20</v>
      </c>
      <c r="AG73">
        <v>3</v>
      </c>
      <c r="AH73">
        <v>1</v>
      </c>
      <c r="AI73">
        <v>3</v>
      </c>
      <c r="AJ73" s="13" t="s">
        <v>20</v>
      </c>
      <c r="AK73">
        <v>0</v>
      </c>
      <c r="AL73">
        <v>22</v>
      </c>
      <c r="AM73" s="4">
        <v>3</v>
      </c>
      <c r="AN73">
        <v>3</v>
      </c>
      <c r="AO73">
        <v>0</v>
      </c>
      <c r="AP73">
        <v>3</v>
      </c>
      <c r="AQ73" s="9">
        <v>0</v>
      </c>
      <c r="AR73" t="s">
        <v>356</v>
      </c>
      <c r="AS73">
        <v>1</v>
      </c>
    </row>
    <row r="74" spans="1:45" x14ac:dyDescent="0.3">
      <c r="A74" t="s">
        <v>173</v>
      </c>
      <c r="B74" t="s">
        <v>174</v>
      </c>
      <c r="C74" t="s">
        <v>22</v>
      </c>
      <c r="D74" t="s">
        <v>45</v>
      </c>
      <c r="E74" t="s">
        <v>53</v>
      </c>
      <c r="F74">
        <v>0.15285000000000001</v>
      </c>
      <c r="G74" t="s">
        <v>175</v>
      </c>
      <c r="H74">
        <v>2</v>
      </c>
      <c r="I74">
        <v>1</v>
      </c>
      <c r="J74">
        <v>0.72</v>
      </c>
      <c r="K74">
        <f t="shared" si="7"/>
        <v>0.73650948439133734</v>
      </c>
      <c r="L74">
        <v>0.51</v>
      </c>
      <c r="M74">
        <f t="shared" si="8"/>
        <v>0.53070307501109071</v>
      </c>
      <c r="N74">
        <v>1.01</v>
      </c>
      <c r="O74">
        <f t="shared" si="9"/>
        <v>1.0091859106392373</v>
      </c>
      <c r="P74" s="1">
        <v>0.16395320706050021</v>
      </c>
      <c r="Q74">
        <v>695</v>
      </c>
      <c r="R74" t="s">
        <v>176</v>
      </c>
      <c r="S74">
        <v>2015</v>
      </c>
      <c r="T74" t="s">
        <v>18</v>
      </c>
      <c r="U74" t="s">
        <v>177</v>
      </c>
      <c r="V74">
        <v>2</v>
      </c>
      <c r="W74">
        <v>1</v>
      </c>
      <c r="X74">
        <v>0</v>
      </c>
      <c r="Y74">
        <v>0</v>
      </c>
      <c r="Z74">
        <v>1</v>
      </c>
      <c r="AA74">
        <v>0</v>
      </c>
      <c r="AB74">
        <v>1</v>
      </c>
      <c r="AC74">
        <v>1</v>
      </c>
      <c r="AD74">
        <v>1</v>
      </c>
      <c r="AE74">
        <v>1</v>
      </c>
      <c r="AF74" s="5" t="s">
        <v>28</v>
      </c>
      <c r="AG74">
        <v>3</v>
      </c>
      <c r="AH74">
        <v>1</v>
      </c>
      <c r="AI74">
        <v>0</v>
      </c>
      <c r="AJ74" s="3" t="s">
        <v>28</v>
      </c>
      <c r="AK74">
        <v>1</v>
      </c>
      <c r="AL74">
        <v>24.4</v>
      </c>
      <c r="AM74" s="4">
        <v>3</v>
      </c>
      <c r="AN74">
        <v>8</v>
      </c>
      <c r="AO74">
        <v>0</v>
      </c>
      <c r="AP74">
        <v>1</v>
      </c>
      <c r="AQ74" s="9">
        <v>0</v>
      </c>
      <c r="AR74" t="s">
        <v>357</v>
      </c>
      <c r="AS74">
        <v>1</v>
      </c>
    </row>
    <row r="75" spans="1:45" x14ac:dyDescent="0.3">
      <c r="A75" t="s">
        <v>173</v>
      </c>
      <c r="B75" t="s">
        <v>174</v>
      </c>
      <c r="C75" t="s">
        <v>22</v>
      </c>
      <c r="D75" t="s">
        <v>45</v>
      </c>
      <c r="E75" t="s">
        <v>53</v>
      </c>
      <c r="F75">
        <v>0.15285000000000001</v>
      </c>
      <c r="G75" t="s">
        <v>178</v>
      </c>
      <c r="H75">
        <v>1</v>
      </c>
      <c r="I75">
        <v>0</v>
      </c>
      <c r="J75">
        <v>0.69</v>
      </c>
      <c r="K75">
        <f t="shared" si="7"/>
        <v>0.70754566873040659</v>
      </c>
      <c r="L75">
        <v>0.51</v>
      </c>
      <c r="M75">
        <f t="shared" si="8"/>
        <v>0.53070307501109071</v>
      </c>
      <c r="N75">
        <v>0.94</v>
      </c>
      <c r="O75">
        <f t="shared" si="9"/>
        <v>0.94456339850213789</v>
      </c>
      <c r="P75" s="1">
        <v>0.14707146033015198</v>
      </c>
      <c r="Q75">
        <v>618</v>
      </c>
      <c r="R75" t="s">
        <v>176</v>
      </c>
      <c r="S75">
        <v>2015</v>
      </c>
      <c r="T75" t="s">
        <v>18</v>
      </c>
      <c r="U75" t="s">
        <v>177</v>
      </c>
      <c r="V75">
        <v>2</v>
      </c>
      <c r="W75">
        <v>1</v>
      </c>
      <c r="X75">
        <v>0</v>
      </c>
      <c r="Y75">
        <v>0</v>
      </c>
      <c r="Z75">
        <v>1</v>
      </c>
      <c r="AA75">
        <v>0</v>
      </c>
      <c r="AB75">
        <v>1</v>
      </c>
      <c r="AC75">
        <v>1</v>
      </c>
      <c r="AD75">
        <v>1</v>
      </c>
      <c r="AE75">
        <v>1</v>
      </c>
      <c r="AF75" s="5">
        <v>1</v>
      </c>
      <c r="AG75">
        <v>3</v>
      </c>
      <c r="AH75">
        <v>1</v>
      </c>
      <c r="AI75">
        <v>0</v>
      </c>
      <c r="AJ75" s="3" t="s">
        <v>28</v>
      </c>
      <c r="AK75">
        <v>1</v>
      </c>
      <c r="AL75">
        <v>24.4</v>
      </c>
      <c r="AM75" s="4">
        <v>3</v>
      </c>
      <c r="AN75">
        <v>8</v>
      </c>
      <c r="AO75">
        <v>0</v>
      </c>
      <c r="AP75">
        <v>1</v>
      </c>
      <c r="AQ75" s="9">
        <v>0</v>
      </c>
      <c r="AR75" t="s">
        <v>357</v>
      </c>
      <c r="AS75">
        <v>1</v>
      </c>
    </row>
    <row r="76" spans="1:45" x14ac:dyDescent="0.3">
      <c r="A76" t="s">
        <v>179</v>
      </c>
      <c r="B76" t="s">
        <v>180</v>
      </c>
      <c r="C76" t="s">
        <v>13</v>
      </c>
      <c r="D76" t="s">
        <v>14</v>
      </c>
      <c r="E76" t="s">
        <v>15</v>
      </c>
      <c r="F76">
        <v>0.19402985074619999</v>
      </c>
      <c r="G76" t="s">
        <v>181</v>
      </c>
      <c r="H76">
        <v>1</v>
      </c>
      <c r="I76">
        <v>1</v>
      </c>
      <c r="J76">
        <v>0.12</v>
      </c>
      <c r="K76">
        <v>0.34639999999999999</v>
      </c>
      <c r="L76">
        <v>0.02</v>
      </c>
      <c r="M76">
        <v>0.1414</v>
      </c>
      <c r="N76">
        <v>0.63</v>
      </c>
      <c r="O76">
        <v>0.79369999999999996</v>
      </c>
      <c r="P76" s="1">
        <v>0.44007979659039731</v>
      </c>
      <c r="Q76">
        <v>84</v>
      </c>
      <c r="R76" t="s">
        <v>41</v>
      </c>
      <c r="S76">
        <v>2014</v>
      </c>
      <c r="T76" t="s">
        <v>18</v>
      </c>
      <c r="U76" t="s">
        <v>182</v>
      </c>
      <c r="V76">
        <v>2</v>
      </c>
      <c r="W76">
        <v>0</v>
      </c>
      <c r="X76">
        <v>0</v>
      </c>
      <c r="Y76">
        <v>1</v>
      </c>
      <c r="Z76">
        <v>0</v>
      </c>
      <c r="AA76">
        <v>0</v>
      </c>
      <c r="AB76">
        <v>0</v>
      </c>
      <c r="AC76">
        <v>1</v>
      </c>
      <c r="AD76">
        <v>1</v>
      </c>
      <c r="AE76">
        <v>0</v>
      </c>
      <c r="AF76" s="5" t="s">
        <v>28</v>
      </c>
      <c r="AG76">
        <v>0</v>
      </c>
      <c r="AH76">
        <v>0</v>
      </c>
      <c r="AI76">
        <v>3</v>
      </c>
      <c r="AJ76" s="3" t="s">
        <v>20</v>
      </c>
      <c r="AK76">
        <v>0</v>
      </c>
      <c r="AL76">
        <v>30</v>
      </c>
      <c r="AM76" s="4">
        <v>3</v>
      </c>
      <c r="AN76">
        <v>0</v>
      </c>
      <c r="AO76">
        <v>0</v>
      </c>
      <c r="AP76">
        <v>3</v>
      </c>
      <c r="AQ76" s="9">
        <v>0</v>
      </c>
      <c r="AR76" t="s">
        <v>358</v>
      </c>
      <c r="AS76">
        <v>1</v>
      </c>
    </row>
    <row r="77" spans="1:45" x14ac:dyDescent="0.3">
      <c r="A77" t="s">
        <v>183</v>
      </c>
      <c r="B77" t="s">
        <v>184</v>
      </c>
      <c r="C77" t="s">
        <v>13</v>
      </c>
      <c r="D77" t="s">
        <v>14</v>
      </c>
      <c r="E77" s="1" t="s">
        <v>53</v>
      </c>
      <c r="F77">
        <v>0.14106583</v>
      </c>
      <c r="G77" t="s">
        <v>185</v>
      </c>
      <c r="H77">
        <v>2</v>
      </c>
      <c r="I77">
        <v>1</v>
      </c>
      <c r="J77">
        <v>0.61</v>
      </c>
      <c r="K77">
        <f>(1-EXP(J77*LN(1-F77)))/F77</f>
        <v>0.62797882117219339</v>
      </c>
      <c r="L77">
        <v>0.38</v>
      </c>
      <c r="M77">
        <f>(1-EXP(L77*LN(1-F77)))/F77</f>
        <v>0.39801377792805559</v>
      </c>
      <c r="N77">
        <v>0.98</v>
      </c>
      <c r="O77">
        <f>(1-EXP(N77*LN(1-F77)))/F77</f>
        <v>0.98145391877672961</v>
      </c>
      <c r="P77" s="1">
        <v>0.23024194903697257</v>
      </c>
      <c r="Q77">
        <v>638</v>
      </c>
      <c r="R77" t="s">
        <v>186</v>
      </c>
      <c r="S77">
        <v>2012</v>
      </c>
      <c r="T77" t="s">
        <v>18</v>
      </c>
      <c r="U77" t="s">
        <v>187</v>
      </c>
      <c r="V77">
        <v>3</v>
      </c>
      <c r="W77">
        <v>0</v>
      </c>
      <c r="X77">
        <v>0</v>
      </c>
      <c r="Y77">
        <v>1</v>
      </c>
      <c r="Z77">
        <v>1</v>
      </c>
      <c r="AA77">
        <v>1</v>
      </c>
      <c r="AB77">
        <v>0</v>
      </c>
      <c r="AC77">
        <v>1</v>
      </c>
      <c r="AD77">
        <v>1</v>
      </c>
      <c r="AE77">
        <v>0</v>
      </c>
      <c r="AF77" s="5" t="s">
        <v>20</v>
      </c>
      <c r="AG77">
        <v>3</v>
      </c>
      <c r="AH77">
        <v>0</v>
      </c>
      <c r="AI77">
        <v>3</v>
      </c>
      <c r="AJ77" s="3" t="s">
        <v>20</v>
      </c>
      <c r="AK77">
        <v>0</v>
      </c>
      <c r="AL77">
        <v>3</v>
      </c>
      <c r="AM77" s="4">
        <v>1</v>
      </c>
      <c r="AN77">
        <v>6</v>
      </c>
      <c r="AO77">
        <v>0</v>
      </c>
      <c r="AP77">
        <v>3</v>
      </c>
      <c r="AQ77" s="9">
        <v>0</v>
      </c>
      <c r="AR77" t="s">
        <v>359</v>
      </c>
      <c r="AS77">
        <v>1</v>
      </c>
    </row>
    <row r="78" spans="1:45" x14ac:dyDescent="0.3">
      <c r="A78" t="s">
        <v>188</v>
      </c>
      <c r="B78" t="s">
        <v>39</v>
      </c>
      <c r="D78" t="s">
        <v>34</v>
      </c>
      <c r="E78" t="s">
        <v>53</v>
      </c>
      <c r="F78">
        <v>0.26439000000000001</v>
      </c>
      <c r="G78" t="s">
        <v>189</v>
      </c>
      <c r="I78">
        <v>1</v>
      </c>
      <c r="J78">
        <v>1</v>
      </c>
      <c r="K78">
        <f>(1-EXP(J78*LN(1-F78)))/F78</f>
        <v>1</v>
      </c>
      <c r="L78">
        <v>0.98</v>
      </c>
      <c r="M78">
        <f>(1-EXP(L78*LN(1-F78)))/F78</f>
        <v>0.98286108808404204</v>
      </c>
      <c r="N78">
        <v>1.03</v>
      </c>
      <c r="O78">
        <f>(1-EXP(N78*LN(1-F78)))/F78</f>
        <v>1.0255118263105683</v>
      </c>
      <c r="P78" s="1">
        <v>1.0836559638114876E-2</v>
      </c>
      <c r="Q78">
        <v>469</v>
      </c>
      <c r="R78" t="s">
        <v>41</v>
      </c>
      <c r="S78">
        <v>2003</v>
      </c>
      <c r="T78" t="s">
        <v>18</v>
      </c>
      <c r="U78" t="s">
        <v>190</v>
      </c>
      <c r="V78">
        <v>3</v>
      </c>
      <c r="W78">
        <v>0</v>
      </c>
      <c r="X78">
        <v>0</v>
      </c>
      <c r="Y78">
        <v>1</v>
      </c>
      <c r="Z78">
        <v>1</v>
      </c>
      <c r="AA78">
        <v>0</v>
      </c>
      <c r="AB78">
        <v>1</v>
      </c>
      <c r="AC78">
        <v>1</v>
      </c>
      <c r="AD78">
        <v>1</v>
      </c>
      <c r="AE78">
        <v>0</v>
      </c>
      <c r="AF78" s="5" t="s">
        <v>20</v>
      </c>
      <c r="AG78">
        <v>3</v>
      </c>
      <c r="AH78">
        <v>0</v>
      </c>
      <c r="AI78">
        <v>3</v>
      </c>
      <c r="AJ78" s="3" t="s">
        <v>20</v>
      </c>
      <c r="AK78">
        <v>0</v>
      </c>
      <c r="AL78">
        <v>6.6</v>
      </c>
      <c r="AM78" s="4">
        <v>2</v>
      </c>
      <c r="AN78">
        <v>9</v>
      </c>
      <c r="AO78">
        <v>0</v>
      </c>
      <c r="AP78">
        <v>3</v>
      </c>
      <c r="AQ78" s="9">
        <v>0</v>
      </c>
      <c r="AR78" t="s">
        <v>360</v>
      </c>
      <c r="AS78">
        <v>1</v>
      </c>
    </row>
    <row r="79" spans="1:45" x14ac:dyDescent="0.3">
      <c r="A79" t="s">
        <v>215</v>
      </c>
      <c r="B79" t="s">
        <v>22</v>
      </c>
      <c r="C79" t="s">
        <v>22</v>
      </c>
      <c r="D79" t="s">
        <v>45</v>
      </c>
      <c r="E79" s="1" t="s">
        <v>3</v>
      </c>
      <c r="F79">
        <v>0.1585051546391</v>
      </c>
      <c r="G79" t="s">
        <v>191</v>
      </c>
      <c r="H79">
        <v>1</v>
      </c>
      <c r="I79">
        <v>0</v>
      </c>
      <c r="J79" s="1"/>
      <c r="K79" s="1">
        <v>0.97</v>
      </c>
      <c r="M79">
        <v>0.42</v>
      </c>
      <c r="O79">
        <v>2.2200000000000002</v>
      </c>
      <c r="P79" s="1">
        <v>0.42474687846655901</v>
      </c>
      <c r="Q79">
        <v>366</v>
      </c>
      <c r="R79" t="s">
        <v>25</v>
      </c>
      <c r="S79">
        <v>2002</v>
      </c>
      <c r="T79" t="s">
        <v>18</v>
      </c>
      <c r="U79" t="s">
        <v>192</v>
      </c>
      <c r="V79">
        <v>4</v>
      </c>
      <c r="W79">
        <v>1</v>
      </c>
      <c r="X79">
        <v>0</v>
      </c>
      <c r="Y79">
        <v>0</v>
      </c>
      <c r="Z79">
        <v>1</v>
      </c>
      <c r="AA79">
        <v>1</v>
      </c>
      <c r="AB79">
        <v>1</v>
      </c>
      <c r="AC79">
        <v>1</v>
      </c>
      <c r="AD79">
        <v>1</v>
      </c>
      <c r="AE79">
        <v>0</v>
      </c>
      <c r="AF79" s="5" t="s">
        <v>28</v>
      </c>
      <c r="AG79">
        <v>3</v>
      </c>
      <c r="AH79">
        <v>0</v>
      </c>
      <c r="AI79">
        <v>3</v>
      </c>
      <c r="AJ79" s="3" t="s">
        <v>20</v>
      </c>
      <c r="AK79">
        <v>0</v>
      </c>
      <c r="AL79">
        <v>6.4</v>
      </c>
      <c r="AM79" s="4">
        <v>2</v>
      </c>
      <c r="AN79">
        <v>11</v>
      </c>
      <c r="AO79">
        <v>0</v>
      </c>
      <c r="AP79">
        <v>3</v>
      </c>
      <c r="AQ79" s="9">
        <v>0</v>
      </c>
      <c r="AR79" t="s">
        <v>361</v>
      </c>
      <c r="AS79">
        <v>1</v>
      </c>
    </row>
    <row r="80" spans="1:45" x14ac:dyDescent="0.3">
      <c r="A80" t="s">
        <v>216</v>
      </c>
      <c r="B80" t="s">
        <v>22</v>
      </c>
      <c r="C80" t="s">
        <v>22</v>
      </c>
      <c r="D80" t="s">
        <v>45</v>
      </c>
      <c r="E80" t="s">
        <v>3</v>
      </c>
      <c r="F80">
        <v>0.1585051546391</v>
      </c>
      <c r="G80" t="s">
        <v>193</v>
      </c>
      <c r="H80">
        <v>2</v>
      </c>
      <c r="I80">
        <v>1</v>
      </c>
      <c r="J80" s="1"/>
      <c r="K80" s="1">
        <v>0.41</v>
      </c>
      <c r="M80">
        <v>0.13</v>
      </c>
      <c r="O80">
        <v>1.31</v>
      </c>
      <c r="P80" s="1">
        <v>0.5893489708519426</v>
      </c>
      <c r="Q80">
        <v>366</v>
      </c>
      <c r="R80" t="s">
        <v>25</v>
      </c>
      <c r="S80">
        <v>2002</v>
      </c>
      <c r="T80" t="s">
        <v>18</v>
      </c>
      <c r="U80" t="s">
        <v>192</v>
      </c>
      <c r="V80">
        <v>4</v>
      </c>
      <c r="W80">
        <v>1</v>
      </c>
      <c r="X80">
        <v>0</v>
      </c>
      <c r="Y80">
        <v>0</v>
      </c>
      <c r="Z80">
        <v>1</v>
      </c>
      <c r="AA80">
        <v>1</v>
      </c>
      <c r="AB80">
        <v>1</v>
      </c>
      <c r="AC80">
        <v>1</v>
      </c>
      <c r="AD80">
        <v>1</v>
      </c>
      <c r="AE80">
        <v>0</v>
      </c>
      <c r="AF80" s="5" t="s">
        <v>28</v>
      </c>
      <c r="AG80">
        <v>3</v>
      </c>
      <c r="AH80">
        <v>0</v>
      </c>
      <c r="AI80">
        <v>3</v>
      </c>
      <c r="AJ80" s="3" t="s">
        <v>20</v>
      </c>
      <c r="AK80">
        <v>0</v>
      </c>
      <c r="AL80">
        <v>6.4</v>
      </c>
      <c r="AM80" s="4">
        <v>2</v>
      </c>
      <c r="AN80">
        <v>11</v>
      </c>
      <c r="AO80">
        <v>0</v>
      </c>
      <c r="AP80">
        <v>3</v>
      </c>
      <c r="AQ80" s="9">
        <v>0</v>
      </c>
      <c r="AR80" t="s">
        <v>361</v>
      </c>
      <c r="AS80">
        <v>1</v>
      </c>
    </row>
    <row r="81" spans="1:45" x14ac:dyDescent="0.3">
      <c r="A81" t="s">
        <v>217</v>
      </c>
      <c r="B81" t="s">
        <v>87</v>
      </c>
      <c r="C81" t="s">
        <v>13</v>
      </c>
      <c r="D81" t="s">
        <v>91</v>
      </c>
      <c r="E81" s="1" t="s">
        <v>15</v>
      </c>
      <c r="F81">
        <v>0.1697357886309</v>
      </c>
      <c r="G81" t="s">
        <v>194</v>
      </c>
      <c r="H81">
        <v>1</v>
      </c>
      <c r="I81">
        <v>0</v>
      </c>
      <c r="J81">
        <v>0.65</v>
      </c>
      <c r="K81">
        <v>0.80620000000000003</v>
      </c>
      <c r="L81">
        <v>0.44</v>
      </c>
      <c r="M81">
        <v>0.6633</v>
      </c>
      <c r="N81">
        <v>0.97</v>
      </c>
      <c r="O81">
        <v>0.98488578000000004</v>
      </c>
      <c r="P81" s="1">
        <v>0.10084140268518002</v>
      </c>
      <c r="Q81">
        <v>607</v>
      </c>
      <c r="R81" t="s">
        <v>41</v>
      </c>
      <c r="S81">
        <v>2014</v>
      </c>
      <c r="T81" t="s">
        <v>18</v>
      </c>
      <c r="U81" t="s">
        <v>195</v>
      </c>
      <c r="V81">
        <v>4</v>
      </c>
      <c r="W81">
        <v>0</v>
      </c>
      <c r="X81">
        <v>0</v>
      </c>
      <c r="Y81">
        <v>1</v>
      </c>
      <c r="Z81">
        <v>1</v>
      </c>
      <c r="AA81">
        <v>1</v>
      </c>
      <c r="AB81">
        <v>1</v>
      </c>
      <c r="AC81">
        <v>1</v>
      </c>
      <c r="AD81">
        <v>1</v>
      </c>
      <c r="AE81">
        <v>1</v>
      </c>
      <c r="AF81" s="5" t="s">
        <v>20</v>
      </c>
      <c r="AG81">
        <v>1</v>
      </c>
      <c r="AH81">
        <v>0</v>
      </c>
      <c r="AI81">
        <v>3</v>
      </c>
      <c r="AJ81" s="3" t="s">
        <v>20</v>
      </c>
      <c r="AK81">
        <v>0</v>
      </c>
      <c r="AL81">
        <v>5</v>
      </c>
      <c r="AM81" s="4">
        <v>2</v>
      </c>
      <c r="AN81">
        <v>8</v>
      </c>
      <c r="AO81">
        <v>0</v>
      </c>
      <c r="AP81">
        <v>3</v>
      </c>
      <c r="AQ81" s="9">
        <v>0</v>
      </c>
      <c r="AR81" t="s">
        <v>362</v>
      </c>
      <c r="AS81">
        <v>2</v>
      </c>
    </row>
    <row r="82" spans="1:45" x14ac:dyDescent="0.3">
      <c r="A82" t="s">
        <v>218</v>
      </c>
      <c r="B82" t="s">
        <v>87</v>
      </c>
      <c r="C82" t="s">
        <v>13</v>
      </c>
      <c r="D82" t="s">
        <v>91</v>
      </c>
      <c r="E82" t="s">
        <v>15</v>
      </c>
      <c r="F82">
        <v>0.1697357886309</v>
      </c>
      <c r="G82" t="s">
        <v>196</v>
      </c>
      <c r="H82">
        <v>2</v>
      </c>
      <c r="I82">
        <v>1</v>
      </c>
      <c r="J82">
        <v>0.56999999999999995</v>
      </c>
      <c r="K82">
        <v>0.75497999999999998</v>
      </c>
      <c r="L82">
        <v>0.38</v>
      </c>
      <c r="M82">
        <v>0.61639999999999995</v>
      </c>
      <c r="N82">
        <v>0.85</v>
      </c>
      <c r="O82">
        <v>0.92195000000000005</v>
      </c>
      <c r="P82" s="1">
        <v>0.10270277773092172</v>
      </c>
      <c r="Q82">
        <v>642</v>
      </c>
      <c r="R82" t="s">
        <v>41</v>
      </c>
      <c r="S82">
        <v>2014</v>
      </c>
      <c r="T82" t="s">
        <v>18</v>
      </c>
      <c r="U82" t="s">
        <v>195</v>
      </c>
      <c r="V82">
        <v>4</v>
      </c>
      <c r="W82">
        <v>0</v>
      </c>
      <c r="X82">
        <v>0</v>
      </c>
      <c r="Y82">
        <v>1</v>
      </c>
      <c r="Z82">
        <v>1</v>
      </c>
      <c r="AA82">
        <v>1</v>
      </c>
      <c r="AB82">
        <v>1</v>
      </c>
      <c r="AC82">
        <v>1</v>
      </c>
      <c r="AD82">
        <v>1</v>
      </c>
      <c r="AE82">
        <v>1</v>
      </c>
      <c r="AF82" s="5" t="s">
        <v>20</v>
      </c>
      <c r="AG82">
        <v>1</v>
      </c>
      <c r="AH82">
        <v>0</v>
      </c>
      <c r="AI82">
        <v>3</v>
      </c>
      <c r="AJ82" s="3" t="s">
        <v>20</v>
      </c>
      <c r="AK82">
        <v>0</v>
      </c>
      <c r="AL82">
        <v>5</v>
      </c>
      <c r="AM82" s="4">
        <v>2</v>
      </c>
      <c r="AN82">
        <v>8</v>
      </c>
      <c r="AO82">
        <v>0</v>
      </c>
      <c r="AP82">
        <v>3</v>
      </c>
      <c r="AQ82" s="9">
        <v>0</v>
      </c>
      <c r="AR82" t="s">
        <v>362</v>
      </c>
      <c r="AS82">
        <v>2</v>
      </c>
    </row>
    <row r="83" spans="1:45" x14ac:dyDescent="0.3">
      <c r="A83" t="s">
        <v>463</v>
      </c>
      <c r="B83" t="s">
        <v>567</v>
      </c>
      <c r="C83" t="s">
        <v>13</v>
      </c>
      <c r="D83" t="s">
        <v>14</v>
      </c>
      <c r="E83" s="1" t="s">
        <v>53</v>
      </c>
      <c r="F83">
        <v>0.1007</v>
      </c>
      <c r="G83" t="s">
        <v>568</v>
      </c>
      <c r="H83">
        <v>2</v>
      </c>
      <c r="I83">
        <v>1</v>
      </c>
      <c r="J83">
        <v>0.62</v>
      </c>
      <c r="K83">
        <f>(1-EXP(J83*LN(1-F83)))/F83</f>
        <v>0.63244729640467523</v>
      </c>
      <c r="L83">
        <v>0.44</v>
      </c>
      <c r="M83">
        <f>(1-EXP(L83*LN(1-F83)))/F83</f>
        <v>0.45310100001539927</v>
      </c>
      <c r="N83">
        <v>0.89</v>
      </c>
      <c r="O83">
        <f>(1-EXP(N83*LN(1-F83)))/F83</f>
        <v>0.89512333690877388</v>
      </c>
      <c r="P83">
        <f>(LN(O83)-LN(M83))/(2*1.96)</f>
        <v>0.17368532057638217</v>
      </c>
      <c r="Q83" s="26">
        <v>1648</v>
      </c>
      <c r="R83" s="27" t="s">
        <v>528</v>
      </c>
      <c r="S83">
        <v>2020</v>
      </c>
      <c r="T83" t="s">
        <v>18</v>
      </c>
      <c r="U83" t="s">
        <v>569</v>
      </c>
      <c r="V83">
        <v>3</v>
      </c>
      <c r="W83">
        <v>0</v>
      </c>
      <c r="X83">
        <v>0</v>
      </c>
      <c r="Y83">
        <v>1</v>
      </c>
      <c r="Z83">
        <v>1</v>
      </c>
      <c r="AA83">
        <v>0</v>
      </c>
      <c r="AB83">
        <v>1</v>
      </c>
      <c r="AC83">
        <v>1</v>
      </c>
      <c r="AD83">
        <v>1</v>
      </c>
      <c r="AE83">
        <v>1</v>
      </c>
      <c r="AF83">
        <v>0</v>
      </c>
      <c r="AG83">
        <v>3</v>
      </c>
      <c r="AH83">
        <v>1</v>
      </c>
      <c r="AI83">
        <v>0</v>
      </c>
      <c r="AJ83" s="4">
        <v>1</v>
      </c>
      <c r="AK83">
        <v>1</v>
      </c>
      <c r="AL83">
        <v>5.3</v>
      </c>
      <c r="AM83" s="4">
        <v>2</v>
      </c>
      <c r="AN83">
        <v>9</v>
      </c>
      <c r="AO83">
        <v>0</v>
      </c>
      <c r="AP83">
        <v>3</v>
      </c>
      <c r="AQ83" s="9">
        <v>0</v>
      </c>
      <c r="AR83" t="s">
        <v>570</v>
      </c>
      <c r="AS83">
        <v>1</v>
      </c>
    </row>
    <row r="84" spans="1:45" x14ac:dyDescent="0.3">
      <c r="A84" t="s">
        <v>219</v>
      </c>
      <c r="B84" t="s">
        <v>220</v>
      </c>
      <c r="C84" t="s">
        <v>13</v>
      </c>
      <c r="D84" t="s">
        <v>14</v>
      </c>
      <c r="E84" s="1" t="s">
        <v>53</v>
      </c>
      <c r="F84">
        <v>1.24E-2</v>
      </c>
      <c r="G84" t="s">
        <v>221</v>
      </c>
      <c r="H84">
        <v>1</v>
      </c>
      <c r="I84">
        <v>1</v>
      </c>
      <c r="J84">
        <v>0.81</v>
      </c>
      <c r="K84">
        <f>(1-EXP(J84*LN(1-F84)))/F84</f>
        <v>0.81095890541040216</v>
      </c>
      <c r="L84">
        <v>0.62</v>
      </c>
      <c r="M84">
        <f>(1-EXP(L84*LN(1-F84)))/F84</f>
        <v>0.62146911393998283</v>
      </c>
      <c r="N84">
        <v>1.06</v>
      </c>
      <c r="O84">
        <f>(1-EXP(N84*LN(1-F84)))/F84</f>
        <v>1.0596041386537918</v>
      </c>
      <c r="P84">
        <v>0.13681242578239172</v>
      </c>
      <c r="Q84">
        <v>28916</v>
      </c>
      <c r="R84" t="s">
        <v>222</v>
      </c>
      <c r="S84">
        <v>2018</v>
      </c>
      <c r="T84" t="s">
        <v>18</v>
      </c>
      <c r="U84" t="s">
        <v>223</v>
      </c>
      <c r="V84">
        <v>1</v>
      </c>
      <c r="W84">
        <v>0</v>
      </c>
      <c r="X84">
        <v>0</v>
      </c>
      <c r="Y84">
        <v>1</v>
      </c>
      <c r="Z84">
        <v>1</v>
      </c>
      <c r="AA84">
        <v>0</v>
      </c>
      <c r="AB84">
        <v>1</v>
      </c>
      <c r="AC84">
        <v>1</v>
      </c>
      <c r="AD84">
        <v>1</v>
      </c>
      <c r="AE84">
        <v>1</v>
      </c>
      <c r="AF84">
        <v>1</v>
      </c>
      <c r="AG84">
        <v>3</v>
      </c>
      <c r="AH84">
        <v>0</v>
      </c>
      <c r="AI84">
        <v>3</v>
      </c>
      <c r="AJ84">
        <v>1</v>
      </c>
      <c r="AK84">
        <v>0</v>
      </c>
      <c r="AL84" s="20" t="s">
        <v>571</v>
      </c>
      <c r="AM84" s="4">
        <v>3</v>
      </c>
      <c r="AN84">
        <v>8</v>
      </c>
      <c r="AO84">
        <v>0</v>
      </c>
      <c r="AP84">
        <v>3</v>
      </c>
      <c r="AQ84" s="9">
        <v>0</v>
      </c>
      <c r="AR84" s="8" t="s">
        <v>363</v>
      </c>
      <c r="AS84">
        <v>1</v>
      </c>
    </row>
    <row r="85" spans="1:45" x14ac:dyDescent="0.3">
      <c r="Q85">
        <f>SUM(Q2:Q84)</f>
        <v>257983</v>
      </c>
      <c r="AR85" s="8"/>
      <c r="AS85" t="s">
        <v>52</v>
      </c>
    </row>
    <row r="86" spans="1:45" x14ac:dyDescent="0.3">
      <c r="AR86" s="8"/>
      <c r="AS86" t="s">
        <v>52</v>
      </c>
    </row>
    <row r="87" spans="1:45" x14ac:dyDescent="0.3">
      <c r="AR87" s="8"/>
    </row>
    <row r="88" spans="1:45" x14ac:dyDescent="0.3">
      <c r="A88" t="s">
        <v>437</v>
      </c>
      <c r="AR88" s="8"/>
    </row>
    <row r="89" spans="1:45" x14ac:dyDescent="0.3">
      <c r="A89" t="s">
        <v>438</v>
      </c>
      <c r="AR89" s="8"/>
    </row>
    <row r="90" spans="1:45" x14ac:dyDescent="0.3">
      <c r="A90" t="s">
        <v>439</v>
      </c>
    </row>
    <row r="91" spans="1:45" x14ac:dyDescent="0.3">
      <c r="A91" t="s">
        <v>440</v>
      </c>
    </row>
    <row r="92" spans="1:45" x14ac:dyDescent="0.3">
      <c r="A92" t="s">
        <v>441</v>
      </c>
    </row>
    <row r="93" spans="1:45" x14ac:dyDescent="0.3">
      <c r="A93" t="s">
        <v>442</v>
      </c>
    </row>
    <row r="94" spans="1:45" x14ac:dyDescent="0.3">
      <c r="A94" t="s">
        <v>572</v>
      </c>
    </row>
    <row r="95" spans="1:45" x14ac:dyDescent="0.3">
      <c r="A95" t="s">
        <v>443</v>
      </c>
    </row>
    <row r="96" spans="1:45" x14ac:dyDescent="0.3">
      <c r="A96" t="s">
        <v>444</v>
      </c>
    </row>
    <row r="97" spans="1:1" x14ac:dyDescent="0.3">
      <c r="A97" t="s">
        <v>445</v>
      </c>
    </row>
    <row r="98" spans="1:1" x14ac:dyDescent="0.3">
      <c r="A98" t="s">
        <v>446</v>
      </c>
    </row>
    <row r="99" spans="1:1" x14ac:dyDescent="0.3">
      <c r="A99" t="s">
        <v>447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8D3E8-4FB6-4C79-A3A7-D1CD507F71BC}">
  <dimension ref="A1:K22"/>
  <sheetViews>
    <sheetView workbookViewId="0">
      <selection activeCell="N15" sqref="N15"/>
    </sheetView>
  </sheetViews>
  <sheetFormatPr defaultRowHeight="14.4" x14ac:dyDescent="0.3"/>
  <sheetData>
    <row r="1" spans="1:11" x14ac:dyDescent="0.3">
      <c r="A1" s="45" t="s">
        <v>617</v>
      </c>
      <c r="B1" s="47" t="s">
        <v>618</v>
      </c>
      <c r="C1" s="47" t="s">
        <v>619</v>
      </c>
      <c r="D1" s="47" t="s">
        <v>620</v>
      </c>
      <c r="E1" s="48" t="s">
        <v>621</v>
      </c>
      <c r="F1" s="48" t="s">
        <v>622</v>
      </c>
      <c r="G1" s="48" t="s">
        <v>623</v>
      </c>
      <c r="H1" s="48" t="s">
        <v>624</v>
      </c>
      <c r="I1" s="48" t="s">
        <v>625</v>
      </c>
      <c r="J1" s="46" t="s">
        <v>626</v>
      </c>
      <c r="K1" s="47" t="s">
        <v>627</v>
      </c>
    </row>
    <row r="2" spans="1:11" x14ac:dyDescent="0.3">
      <c r="A2" s="45" t="s">
        <v>633</v>
      </c>
      <c r="B2" s="47">
        <v>672</v>
      </c>
      <c r="C2" s="46">
        <v>112</v>
      </c>
      <c r="D2" s="46">
        <v>6882</v>
      </c>
      <c r="E2" s="48">
        <v>0</v>
      </c>
      <c r="F2" s="48">
        <v>0</v>
      </c>
      <c r="G2" s="48">
        <v>1</v>
      </c>
      <c r="H2" s="48" t="s">
        <v>629</v>
      </c>
      <c r="I2" s="48" t="s">
        <v>629</v>
      </c>
      <c r="J2" s="46" t="s">
        <v>630</v>
      </c>
      <c r="K2" s="47">
        <v>672</v>
      </c>
    </row>
    <row r="3" spans="1:11" x14ac:dyDescent="0.3">
      <c r="A3" s="45" t="s">
        <v>633</v>
      </c>
      <c r="B3" s="47">
        <v>1330</v>
      </c>
      <c r="C3" s="46">
        <v>101</v>
      </c>
      <c r="D3" s="46">
        <v>6882</v>
      </c>
      <c r="E3" s="48">
        <v>-7.2059419999999999E-2</v>
      </c>
      <c r="F3" s="48">
        <v>0.13680947900000001</v>
      </c>
      <c r="G3" s="48">
        <v>0.93047560500000004</v>
      </c>
      <c r="H3" s="48">
        <v>0.701535931</v>
      </c>
      <c r="I3" s="48">
        <v>1.2378290890000001</v>
      </c>
      <c r="J3" s="46" t="s">
        <v>630</v>
      </c>
      <c r="K3" s="47">
        <v>1330</v>
      </c>
    </row>
    <row r="4" spans="1:11" x14ac:dyDescent="0.3">
      <c r="A4" s="45" t="s">
        <v>633</v>
      </c>
      <c r="B4" s="47">
        <v>2332</v>
      </c>
      <c r="C4" s="46">
        <v>87</v>
      </c>
      <c r="D4" s="46">
        <v>6875</v>
      </c>
      <c r="E4" s="48">
        <v>-0.41303130100000002</v>
      </c>
      <c r="F4" s="48">
        <v>0.104292853</v>
      </c>
      <c r="G4" s="48">
        <v>0.66164157300000004</v>
      </c>
      <c r="H4" s="48">
        <v>0.49182963200000002</v>
      </c>
      <c r="I4" s="48">
        <v>0.900657614</v>
      </c>
      <c r="J4" s="46" t="s">
        <v>630</v>
      </c>
      <c r="K4" s="47">
        <v>2332</v>
      </c>
    </row>
    <row r="5" spans="1:11" x14ac:dyDescent="0.3">
      <c r="A5" s="45" t="s">
        <v>678</v>
      </c>
      <c r="B5" s="47">
        <v>0</v>
      </c>
      <c r="C5" s="46">
        <v>23</v>
      </c>
      <c r="D5" s="46">
        <v>1126</v>
      </c>
      <c r="E5" s="48">
        <v>0</v>
      </c>
      <c r="F5" s="48">
        <v>0</v>
      </c>
      <c r="G5" s="48">
        <v>1</v>
      </c>
      <c r="H5" s="48" t="s">
        <v>629</v>
      </c>
      <c r="I5" s="48" t="s">
        <v>629</v>
      </c>
      <c r="J5" s="46" t="s">
        <v>630</v>
      </c>
      <c r="K5" s="47">
        <v>0</v>
      </c>
    </row>
    <row r="6" spans="1:11" x14ac:dyDescent="0.3">
      <c r="A6" s="45" t="s">
        <v>678</v>
      </c>
      <c r="B6" s="47">
        <v>158</v>
      </c>
      <c r="C6" s="46">
        <v>5</v>
      </c>
      <c r="D6" s="46">
        <v>490</v>
      </c>
      <c r="E6" s="48">
        <v>-0.68588810849070991</v>
      </c>
      <c r="F6" s="48">
        <v>0.31340586411139393</v>
      </c>
      <c r="G6" s="48">
        <v>0.50364274150024801</v>
      </c>
      <c r="H6" s="48">
        <v>0.20234159033008511</v>
      </c>
      <c r="I6" s="48">
        <v>1.4308925776467494</v>
      </c>
      <c r="J6" s="46" t="s">
        <v>630</v>
      </c>
      <c r="K6" s="47">
        <v>158</v>
      </c>
    </row>
    <row r="7" spans="1:11" x14ac:dyDescent="0.3">
      <c r="A7" s="45" t="s">
        <v>678</v>
      </c>
      <c r="B7" s="47">
        <v>630</v>
      </c>
      <c r="C7" s="46">
        <v>18</v>
      </c>
      <c r="D7" s="46">
        <v>1378</v>
      </c>
      <c r="E7" s="48">
        <v>-0.35667494393873245</v>
      </c>
      <c r="F7" s="48">
        <v>0.23979591836734696</v>
      </c>
      <c r="G7" s="48">
        <v>0.7</v>
      </c>
      <c r="H7" s="48">
        <v>0.37</v>
      </c>
      <c r="I7" s="48">
        <v>1.31</v>
      </c>
      <c r="J7" s="46" t="s">
        <v>630</v>
      </c>
      <c r="K7" s="47">
        <v>630</v>
      </c>
    </row>
    <row r="8" spans="1:11" x14ac:dyDescent="0.3">
      <c r="A8" s="45" t="s">
        <v>678</v>
      </c>
      <c r="B8" s="47">
        <v>1080</v>
      </c>
      <c r="C8" s="46">
        <v>8</v>
      </c>
      <c r="D8" s="46">
        <v>739</v>
      </c>
      <c r="E8" s="48">
        <v>-0.46203545959655867</v>
      </c>
      <c r="F8" s="48">
        <v>0.29591836734693877</v>
      </c>
      <c r="G8" s="48">
        <v>0.63</v>
      </c>
      <c r="H8" s="48">
        <v>0.27</v>
      </c>
      <c r="I8" s="48">
        <v>1.44</v>
      </c>
      <c r="J8" s="46" t="s">
        <v>630</v>
      </c>
      <c r="K8" s="47">
        <v>1080</v>
      </c>
    </row>
    <row r="9" spans="1:11" x14ac:dyDescent="0.3">
      <c r="A9" s="45" t="s">
        <v>637</v>
      </c>
      <c r="B9" s="47">
        <v>93</v>
      </c>
      <c r="C9" s="46">
        <v>55</v>
      </c>
      <c r="D9" s="46">
        <v>578</v>
      </c>
      <c r="E9" s="48">
        <v>0</v>
      </c>
      <c r="F9" s="48">
        <v>0</v>
      </c>
      <c r="G9" s="48">
        <v>1</v>
      </c>
      <c r="H9" s="48" t="s">
        <v>629</v>
      </c>
      <c r="I9" s="48" t="s">
        <v>629</v>
      </c>
      <c r="J9" s="46" t="s">
        <v>630</v>
      </c>
      <c r="K9" s="47">
        <v>93</v>
      </c>
    </row>
    <row r="10" spans="1:11" x14ac:dyDescent="0.3">
      <c r="A10" s="45" t="s">
        <v>637</v>
      </c>
      <c r="B10" s="47">
        <v>371</v>
      </c>
      <c r="C10" s="46">
        <v>58</v>
      </c>
      <c r="D10" s="46">
        <v>853</v>
      </c>
      <c r="E10" s="49">
        <v>0.2672834</v>
      </c>
      <c r="F10" s="49">
        <v>0.25691740000000002</v>
      </c>
      <c r="G10" s="49">
        <v>1.306411</v>
      </c>
      <c r="H10" s="49">
        <v>0.89317899999999995</v>
      </c>
      <c r="I10" s="49">
        <v>1.9002950000000001</v>
      </c>
      <c r="J10" s="46" t="s">
        <v>630</v>
      </c>
      <c r="K10" s="47">
        <v>371</v>
      </c>
    </row>
    <row r="11" spans="1:11" x14ac:dyDescent="0.3">
      <c r="A11" s="45" t="s">
        <v>637</v>
      </c>
      <c r="B11" s="47">
        <v>900</v>
      </c>
      <c r="C11" s="46">
        <v>52</v>
      </c>
      <c r="D11" s="46">
        <v>776</v>
      </c>
      <c r="E11" s="49">
        <v>-9.7260000000000003E-3</v>
      </c>
      <c r="F11" s="49">
        <v>0.230549</v>
      </c>
      <c r="G11" s="49">
        <v>0.99032100000000001</v>
      </c>
      <c r="H11" s="49">
        <v>0.63761199999999996</v>
      </c>
      <c r="I11" s="49">
        <v>1.5413650000000001</v>
      </c>
      <c r="J11" s="46" t="s">
        <v>630</v>
      </c>
      <c r="K11" s="47">
        <v>900</v>
      </c>
    </row>
    <row r="12" spans="1:11" x14ac:dyDescent="0.3">
      <c r="A12" s="45" t="s">
        <v>637</v>
      </c>
      <c r="B12" s="47">
        <v>1680</v>
      </c>
      <c r="C12" s="46">
        <v>48</v>
      </c>
      <c r="D12" s="46">
        <v>804</v>
      </c>
      <c r="E12" s="49">
        <v>2.8587100000000001E-2</v>
      </c>
      <c r="F12" s="49">
        <v>0.25172230000000001</v>
      </c>
      <c r="G12" s="49">
        <v>1.0289999999999999</v>
      </c>
      <c r="H12" s="49">
        <v>0.64752299999999996</v>
      </c>
      <c r="I12" s="49">
        <v>1.634274</v>
      </c>
      <c r="J12" s="46" t="s">
        <v>630</v>
      </c>
      <c r="K12" s="47">
        <v>1680</v>
      </c>
    </row>
    <row r="13" spans="1:11" x14ac:dyDescent="0.3">
      <c r="A13" s="45" t="s">
        <v>639</v>
      </c>
      <c r="B13" s="47">
        <v>735</v>
      </c>
      <c r="C13" s="46">
        <v>54</v>
      </c>
      <c r="D13" s="46">
        <v>1994</v>
      </c>
      <c r="E13" s="48">
        <v>0</v>
      </c>
      <c r="F13" s="48">
        <v>0</v>
      </c>
      <c r="G13" s="48">
        <v>1</v>
      </c>
      <c r="H13" s="48" t="s">
        <v>629</v>
      </c>
      <c r="I13" s="48" t="s">
        <v>629</v>
      </c>
      <c r="J13" s="46" t="s">
        <v>630</v>
      </c>
      <c r="K13" s="47">
        <v>735</v>
      </c>
    </row>
    <row r="14" spans="1:11" x14ac:dyDescent="0.3">
      <c r="A14" s="45" t="s">
        <v>639</v>
      </c>
      <c r="B14" s="47">
        <v>5040</v>
      </c>
      <c r="C14" s="46">
        <v>24</v>
      </c>
      <c r="D14" s="46">
        <v>1474</v>
      </c>
      <c r="E14" s="48">
        <v>-0.56211891800000002</v>
      </c>
      <c r="F14" s="48">
        <v>0.15051020400000001</v>
      </c>
      <c r="G14" s="48">
        <v>0.56999999999999995</v>
      </c>
      <c r="H14" s="48">
        <v>0.34</v>
      </c>
      <c r="I14" s="48">
        <v>0.93</v>
      </c>
      <c r="J14" s="46" t="s">
        <v>630</v>
      </c>
      <c r="K14" s="47">
        <v>5040</v>
      </c>
    </row>
    <row r="15" spans="1:11" x14ac:dyDescent="0.3">
      <c r="A15" s="45" t="s">
        <v>641</v>
      </c>
      <c r="B15" s="47">
        <v>0</v>
      </c>
      <c r="C15" s="46">
        <v>5</v>
      </c>
      <c r="D15" s="47">
        <v>137</v>
      </c>
      <c r="E15" s="48">
        <v>0</v>
      </c>
      <c r="F15" s="48">
        <v>0</v>
      </c>
      <c r="G15" s="48">
        <v>1</v>
      </c>
      <c r="H15" s="48" t="s">
        <v>629</v>
      </c>
      <c r="I15" s="48" t="s">
        <v>629</v>
      </c>
      <c r="J15" s="46" t="s">
        <v>630</v>
      </c>
      <c r="K15" s="47">
        <v>0</v>
      </c>
    </row>
    <row r="16" spans="1:11" x14ac:dyDescent="0.3">
      <c r="A16" s="45" t="s">
        <v>641</v>
      </c>
      <c r="B16" s="47">
        <v>1200</v>
      </c>
      <c r="C16" s="46">
        <v>22</v>
      </c>
      <c r="D16" s="47">
        <v>656</v>
      </c>
      <c r="E16" s="49">
        <v>-0.137159</v>
      </c>
      <c r="F16" s="49">
        <v>0.56202289999999999</v>
      </c>
      <c r="G16" s="49">
        <v>0.87183200000000005</v>
      </c>
      <c r="H16" s="49">
        <v>0.29335600000000001</v>
      </c>
      <c r="I16" s="49">
        <v>2.4964849999999998</v>
      </c>
      <c r="J16" s="46" t="s">
        <v>630</v>
      </c>
      <c r="K16" s="47">
        <v>1200</v>
      </c>
    </row>
    <row r="17" spans="1:11" x14ac:dyDescent="0.3">
      <c r="A17" s="45" t="s">
        <v>628</v>
      </c>
      <c r="B17" s="47">
        <v>180</v>
      </c>
      <c r="C17" s="46">
        <v>17</v>
      </c>
      <c r="D17" s="46">
        <v>290</v>
      </c>
      <c r="E17" s="48">
        <v>0</v>
      </c>
      <c r="F17" s="48">
        <v>0</v>
      </c>
      <c r="G17" s="48">
        <v>1</v>
      </c>
      <c r="H17" s="48" t="s">
        <v>629</v>
      </c>
      <c r="I17" s="48" t="s">
        <v>629</v>
      </c>
      <c r="J17" s="46" t="s">
        <v>630</v>
      </c>
      <c r="K17" s="47">
        <v>180</v>
      </c>
    </row>
    <row r="18" spans="1:11" x14ac:dyDescent="0.3">
      <c r="A18" s="45" t="s">
        <v>628</v>
      </c>
      <c r="B18" s="47">
        <v>720</v>
      </c>
      <c r="C18" s="46">
        <v>10</v>
      </c>
      <c r="D18" s="46">
        <v>459</v>
      </c>
      <c r="E18" s="49">
        <v>-0.62630300000000005</v>
      </c>
      <c r="F18" s="49">
        <v>0.25295990000000002</v>
      </c>
      <c r="G18" s="49">
        <v>0.53456499999999996</v>
      </c>
      <c r="H18" s="49">
        <v>0.23325699999999999</v>
      </c>
      <c r="I18" s="49">
        <v>1.2248600000000001</v>
      </c>
      <c r="J18" s="46" t="s">
        <v>630</v>
      </c>
      <c r="K18" s="47">
        <v>720</v>
      </c>
    </row>
    <row r="19" spans="1:11" x14ac:dyDescent="0.3">
      <c r="A19" s="45" t="s">
        <v>644</v>
      </c>
      <c r="B19" s="47">
        <v>90</v>
      </c>
      <c r="C19" s="46">
        <v>31</v>
      </c>
      <c r="D19" s="46">
        <v>230</v>
      </c>
      <c r="E19" s="48">
        <v>0</v>
      </c>
      <c r="F19" s="48">
        <v>0</v>
      </c>
      <c r="G19" s="48">
        <v>1</v>
      </c>
      <c r="H19" s="48" t="s">
        <v>629</v>
      </c>
      <c r="I19" s="48" t="s">
        <v>629</v>
      </c>
      <c r="J19" s="46" t="s">
        <v>630</v>
      </c>
      <c r="K19" s="47">
        <v>90</v>
      </c>
    </row>
    <row r="20" spans="1:11" x14ac:dyDescent="0.3">
      <c r="A20" s="45" t="s">
        <v>644</v>
      </c>
      <c r="B20" s="47">
        <v>900</v>
      </c>
      <c r="C20" s="46">
        <v>23</v>
      </c>
      <c r="D20" s="46">
        <v>409</v>
      </c>
      <c r="E20" s="49">
        <v>-0.84212200000000004</v>
      </c>
      <c r="F20" s="49">
        <v>0.14779639999999999</v>
      </c>
      <c r="G20" s="49">
        <v>0.43079499999999998</v>
      </c>
      <c r="H20" s="49">
        <v>0.22764999999999999</v>
      </c>
      <c r="I20" s="49">
        <v>0.80701199999999995</v>
      </c>
      <c r="J20" s="46" t="s">
        <v>630</v>
      </c>
      <c r="K20" s="47">
        <v>900</v>
      </c>
    </row>
    <row r="21" spans="1:11" x14ac:dyDescent="0.3">
      <c r="A21" s="45" t="s">
        <v>648</v>
      </c>
      <c r="B21" s="47">
        <v>0</v>
      </c>
      <c r="C21" s="46">
        <v>34</v>
      </c>
      <c r="D21" s="46">
        <v>521</v>
      </c>
      <c r="E21" s="48">
        <v>0</v>
      </c>
      <c r="F21" s="48">
        <v>0</v>
      </c>
      <c r="G21" s="48">
        <v>1</v>
      </c>
      <c r="H21" s="48" t="s">
        <v>629</v>
      </c>
      <c r="I21" s="48" t="s">
        <v>629</v>
      </c>
      <c r="J21" s="46" t="s">
        <v>630</v>
      </c>
      <c r="K21" s="47">
        <v>0</v>
      </c>
    </row>
    <row r="22" spans="1:11" x14ac:dyDescent="0.3">
      <c r="A22" s="45" t="s">
        <v>648</v>
      </c>
      <c r="B22" s="47">
        <v>630</v>
      </c>
      <c r="C22" s="46">
        <v>16</v>
      </c>
      <c r="D22" s="46">
        <v>305</v>
      </c>
      <c r="E22" s="49">
        <v>-0.21072099999999999</v>
      </c>
      <c r="F22" s="49">
        <v>0.2933673</v>
      </c>
      <c r="G22" s="49">
        <v>0.81</v>
      </c>
      <c r="H22" s="49">
        <v>0.42</v>
      </c>
      <c r="I22" s="49">
        <v>1.57</v>
      </c>
      <c r="J22" s="46" t="s">
        <v>630</v>
      </c>
      <c r="K22" s="47">
        <v>630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899C0-3CC8-427B-896A-9BC74C0D1297}">
  <dimension ref="A1:K12"/>
  <sheetViews>
    <sheetView tabSelected="1" workbookViewId="0">
      <selection activeCell="M15" sqref="M15"/>
    </sheetView>
  </sheetViews>
  <sheetFormatPr defaultRowHeight="14.4" x14ac:dyDescent="0.3"/>
  <sheetData>
    <row r="1" spans="1:11" x14ac:dyDescent="0.3">
      <c r="A1" s="50" t="s">
        <v>617</v>
      </c>
      <c r="B1" s="52" t="s">
        <v>618</v>
      </c>
      <c r="C1" s="52" t="s">
        <v>619</v>
      </c>
      <c r="D1" s="52" t="s">
        <v>620</v>
      </c>
      <c r="E1" s="53" t="s">
        <v>621</v>
      </c>
      <c r="F1" s="53" t="s">
        <v>622</v>
      </c>
      <c r="G1" s="53" t="s">
        <v>623</v>
      </c>
      <c r="H1" s="53" t="s">
        <v>624</v>
      </c>
      <c r="I1" s="53" t="s">
        <v>625</v>
      </c>
      <c r="J1" s="51" t="s">
        <v>626</v>
      </c>
      <c r="K1" s="52" t="s">
        <v>627</v>
      </c>
    </row>
    <row r="2" spans="1:11" x14ac:dyDescent="0.3">
      <c r="A2" s="50" t="s">
        <v>633</v>
      </c>
      <c r="B2" s="52">
        <v>672</v>
      </c>
      <c r="C2" s="51">
        <v>112</v>
      </c>
      <c r="D2" s="51">
        <v>6882</v>
      </c>
      <c r="E2" s="53">
        <v>0</v>
      </c>
      <c r="F2" s="53">
        <v>0</v>
      </c>
      <c r="G2" s="53">
        <v>1</v>
      </c>
      <c r="H2" s="53" t="s">
        <v>629</v>
      </c>
      <c r="I2" s="53" t="s">
        <v>629</v>
      </c>
      <c r="J2" s="51" t="s">
        <v>630</v>
      </c>
      <c r="K2" s="52">
        <v>672</v>
      </c>
    </row>
    <row r="3" spans="1:11" x14ac:dyDescent="0.3">
      <c r="A3" s="50" t="s">
        <v>633</v>
      </c>
      <c r="B3" s="52">
        <v>1330</v>
      </c>
      <c r="C3" s="51">
        <v>101</v>
      </c>
      <c r="D3" s="51">
        <v>6882</v>
      </c>
      <c r="E3" s="53">
        <v>-7.2059419999999999E-2</v>
      </c>
      <c r="F3" s="53">
        <v>0.13680947900000001</v>
      </c>
      <c r="G3" s="53">
        <v>0.93047560500000004</v>
      </c>
      <c r="H3" s="53">
        <v>0.701535931</v>
      </c>
      <c r="I3" s="53">
        <v>1.2378290890000001</v>
      </c>
      <c r="J3" s="51" t="s">
        <v>630</v>
      </c>
      <c r="K3" s="52">
        <v>1330</v>
      </c>
    </row>
    <row r="4" spans="1:11" x14ac:dyDescent="0.3">
      <c r="A4" s="50" t="s">
        <v>633</v>
      </c>
      <c r="B4" s="52">
        <v>2332</v>
      </c>
      <c r="C4" s="51">
        <v>87</v>
      </c>
      <c r="D4" s="51">
        <v>6875</v>
      </c>
      <c r="E4" s="53">
        <v>-0.41303130100000002</v>
      </c>
      <c r="F4" s="53">
        <v>0.104292853</v>
      </c>
      <c r="G4" s="53">
        <v>0.66164157300000004</v>
      </c>
      <c r="H4" s="53">
        <v>0.49182963200000002</v>
      </c>
      <c r="I4" s="53">
        <v>0.900657614</v>
      </c>
      <c r="J4" s="51" t="s">
        <v>630</v>
      </c>
      <c r="K4" s="52">
        <v>2332</v>
      </c>
    </row>
    <row r="5" spans="1:11" x14ac:dyDescent="0.3">
      <c r="A5" s="50" t="s">
        <v>678</v>
      </c>
      <c r="B5" s="52">
        <v>0</v>
      </c>
      <c r="C5" s="51">
        <v>23</v>
      </c>
      <c r="D5" s="51">
        <v>1126</v>
      </c>
      <c r="E5" s="53">
        <v>0</v>
      </c>
      <c r="F5" s="53">
        <v>0</v>
      </c>
      <c r="G5" s="53">
        <v>1</v>
      </c>
      <c r="H5" s="53" t="s">
        <v>629</v>
      </c>
      <c r="I5" s="53" t="s">
        <v>629</v>
      </c>
      <c r="J5" s="51" t="s">
        <v>630</v>
      </c>
      <c r="K5" s="52">
        <v>0</v>
      </c>
    </row>
    <row r="6" spans="1:11" x14ac:dyDescent="0.3">
      <c r="A6" s="50" t="s">
        <v>678</v>
      </c>
      <c r="B6" s="52">
        <v>158</v>
      </c>
      <c r="C6" s="51">
        <v>5</v>
      </c>
      <c r="D6" s="51">
        <v>490</v>
      </c>
      <c r="E6" s="53">
        <v>-0.68588810849070991</v>
      </c>
      <c r="F6" s="53">
        <v>0.31340586411139393</v>
      </c>
      <c r="G6" s="53">
        <v>0.50364274150024801</v>
      </c>
      <c r="H6" s="53">
        <v>0.20234159033008511</v>
      </c>
      <c r="I6" s="53">
        <v>1.4308925776467494</v>
      </c>
      <c r="J6" s="51" t="s">
        <v>630</v>
      </c>
      <c r="K6" s="52">
        <v>158</v>
      </c>
    </row>
    <row r="7" spans="1:11" x14ac:dyDescent="0.3">
      <c r="A7" s="50" t="s">
        <v>678</v>
      </c>
      <c r="B7" s="52">
        <v>630</v>
      </c>
      <c r="C7" s="51">
        <v>18</v>
      </c>
      <c r="D7" s="51">
        <v>1378</v>
      </c>
      <c r="E7" s="53">
        <v>-0.35667494393873245</v>
      </c>
      <c r="F7" s="53">
        <v>0.23979591836734696</v>
      </c>
      <c r="G7" s="53">
        <v>0.7</v>
      </c>
      <c r="H7" s="53">
        <v>0.37</v>
      </c>
      <c r="I7" s="53">
        <v>1.31</v>
      </c>
      <c r="J7" s="51" t="s">
        <v>630</v>
      </c>
      <c r="K7" s="52">
        <v>630</v>
      </c>
    </row>
    <row r="8" spans="1:11" x14ac:dyDescent="0.3">
      <c r="A8" s="50" t="s">
        <v>678</v>
      </c>
      <c r="B8" s="52">
        <v>1080</v>
      </c>
      <c r="C8" s="51">
        <v>8</v>
      </c>
      <c r="D8" s="51">
        <v>739</v>
      </c>
      <c r="E8" s="53">
        <v>-0.46203545959655867</v>
      </c>
      <c r="F8" s="53">
        <v>0.29591836734693877</v>
      </c>
      <c r="G8" s="53">
        <v>0.63</v>
      </c>
      <c r="H8" s="53">
        <v>0.27</v>
      </c>
      <c r="I8" s="53">
        <v>1.44</v>
      </c>
      <c r="J8" s="51" t="s">
        <v>630</v>
      </c>
      <c r="K8" s="52">
        <v>1080</v>
      </c>
    </row>
    <row r="9" spans="1:11" x14ac:dyDescent="0.3">
      <c r="A9" s="50" t="s">
        <v>637</v>
      </c>
      <c r="B9" s="52">
        <v>93</v>
      </c>
      <c r="C9" s="51">
        <v>55</v>
      </c>
      <c r="D9" s="51">
        <v>578</v>
      </c>
      <c r="E9" s="53">
        <v>0</v>
      </c>
      <c r="F9" s="53">
        <v>0</v>
      </c>
      <c r="G9" s="53">
        <v>1</v>
      </c>
      <c r="H9" s="53" t="s">
        <v>629</v>
      </c>
      <c r="I9" s="53" t="s">
        <v>629</v>
      </c>
      <c r="J9" s="51" t="s">
        <v>630</v>
      </c>
      <c r="K9" s="52">
        <v>93</v>
      </c>
    </row>
    <row r="10" spans="1:11" x14ac:dyDescent="0.3">
      <c r="A10" s="50" t="s">
        <v>637</v>
      </c>
      <c r="B10" s="52">
        <v>371</v>
      </c>
      <c r="C10" s="51">
        <v>58</v>
      </c>
      <c r="D10" s="51">
        <v>853</v>
      </c>
      <c r="E10" s="54">
        <v>0.2672834</v>
      </c>
      <c r="F10" s="54">
        <v>0.25691740000000002</v>
      </c>
      <c r="G10" s="54">
        <v>1.306411</v>
      </c>
      <c r="H10" s="54">
        <v>0.89317899999999995</v>
      </c>
      <c r="I10" s="54">
        <v>1.9002950000000001</v>
      </c>
      <c r="J10" s="51" t="s">
        <v>630</v>
      </c>
      <c r="K10" s="52">
        <v>371</v>
      </c>
    </row>
    <row r="11" spans="1:11" x14ac:dyDescent="0.3">
      <c r="A11" s="50" t="s">
        <v>637</v>
      </c>
      <c r="B11" s="52">
        <v>900</v>
      </c>
      <c r="C11" s="51">
        <v>52</v>
      </c>
      <c r="D11" s="51">
        <v>776</v>
      </c>
      <c r="E11" s="54">
        <v>-9.7260000000000003E-3</v>
      </c>
      <c r="F11" s="54">
        <v>0.230549</v>
      </c>
      <c r="G11" s="54">
        <v>0.99032100000000001</v>
      </c>
      <c r="H11" s="54">
        <v>0.63761199999999996</v>
      </c>
      <c r="I11" s="54">
        <v>1.5413650000000001</v>
      </c>
      <c r="J11" s="51" t="s">
        <v>630</v>
      </c>
      <c r="K11" s="52">
        <v>900</v>
      </c>
    </row>
    <row r="12" spans="1:11" x14ac:dyDescent="0.3">
      <c r="A12" s="50" t="s">
        <v>637</v>
      </c>
      <c r="B12" s="52">
        <v>1680</v>
      </c>
      <c r="C12" s="51">
        <v>48</v>
      </c>
      <c r="D12" s="51">
        <v>804</v>
      </c>
      <c r="E12" s="54">
        <v>2.8587100000000001E-2</v>
      </c>
      <c r="F12" s="54">
        <v>0.25172230000000001</v>
      </c>
      <c r="G12" s="54">
        <v>1.0289999999999999</v>
      </c>
      <c r="H12" s="54">
        <v>0.64752299999999996</v>
      </c>
      <c r="I12" s="54">
        <v>1.634274</v>
      </c>
      <c r="J12" s="51" t="s">
        <v>630</v>
      </c>
      <c r="K12" s="52">
        <v>1680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71006-1B5E-4F7C-80DC-1F8854542792}">
  <dimension ref="A1:AS59"/>
  <sheetViews>
    <sheetView workbookViewId="0">
      <pane xSplit="1" ySplit="1" topLeftCell="D26" activePane="bottomRight" state="frozen"/>
      <selection pane="topRight" activeCell="B1" sqref="B1"/>
      <selection pane="bottomLeft" activeCell="A2" sqref="A2"/>
      <selection pane="bottomRight" activeCell="AU5" sqref="AU5"/>
    </sheetView>
  </sheetViews>
  <sheetFormatPr defaultRowHeight="14.4" x14ac:dyDescent="0.3"/>
  <cols>
    <col min="1" max="1" width="27.77734375" customWidth="1"/>
  </cols>
  <sheetData>
    <row r="1" spans="1:45" x14ac:dyDescent="0.3">
      <c r="A1" t="s">
        <v>0</v>
      </c>
      <c r="B1" t="s">
        <v>1</v>
      </c>
      <c r="C1" t="s">
        <v>248</v>
      </c>
      <c r="D1" t="s">
        <v>448</v>
      </c>
      <c r="E1" t="s">
        <v>227</v>
      </c>
      <c r="F1" t="s">
        <v>225</v>
      </c>
      <c r="G1" t="s">
        <v>197</v>
      </c>
      <c r="H1" t="s">
        <v>226</v>
      </c>
      <c r="I1" t="s">
        <v>228</v>
      </c>
      <c r="J1" t="s">
        <v>2</v>
      </c>
      <c r="K1" t="s">
        <v>3</v>
      </c>
      <c r="L1" t="s">
        <v>608</v>
      </c>
      <c r="M1" t="s">
        <v>609</v>
      </c>
      <c r="N1" t="s">
        <v>610</v>
      </c>
      <c r="O1" t="s">
        <v>611</v>
      </c>
      <c r="P1" t="s">
        <v>300</v>
      </c>
      <c r="Q1" t="s">
        <v>606</v>
      </c>
      <c r="R1" t="s">
        <v>6</v>
      </c>
      <c r="S1" t="s">
        <v>7</v>
      </c>
      <c r="T1" t="s">
        <v>8</v>
      </c>
      <c r="U1" t="s">
        <v>9</v>
      </c>
      <c r="V1" t="s">
        <v>323</v>
      </c>
      <c r="W1" t="s">
        <v>230</v>
      </c>
      <c r="X1" t="s">
        <v>231</v>
      </c>
      <c r="Y1" t="s">
        <v>232</v>
      </c>
      <c r="Z1" t="s">
        <v>236</v>
      </c>
      <c r="AA1" t="s">
        <v>233</v>
      </c>
      <c r="AB1" t="s">
        <v>234</v>
      </c>
      <c r="AC1" t="s">
        <v>235</v>
      </c>
      <c r="AD1" t="s">
        <v>237</v>
      </c>
      <c r="AE1" t="s">
        <v>238</v>
      </c>
      <c r="AF1" t="s">
        <v>239</v>
      </c>
      <c r="AG1" t="s">
        <v>240</v>
      </c>
      <c r="AH1" t="s">
        <v>241</v>
      </c>
      <c r="AI1" t="s">
        <v>242</v>
      </c>
      <c r="AJ1" t="s">
        <v>600</v>
      </c>
      <c r="AK1" t="s">
        <v>243</v>
      </c>
      <c r="AL1" t="s">
        <v>495</v>
      </c>
      <c r="AM1" t="s">
        <v>603</v>
      </c>
      <c r="AN1" t="s">
        <v>245</v>
      </c>
      <c r="AO1" t="s">
        <v>246</v>
      </c>
      <c r="AP1" t="s">
        <v>607</v>
      </c>
      <c r="AQ1" t="s">
        <v>247</v>
      </c>
      <c r="AR1" t="s">
        <v>364</v>
      </c>
      <c r="AS1" t="s">
        <v>371</v>
      </c>
    </row>
    <row r="2" spans="1:45" x14ac:dyDescent="0.3">
      <c r="A2" t="s">
        <v>249</v>
      </c>
      <c r="B2" t="s">
        <v>250</v>
      </c>
      <c r="C2" t="s">
        <v>22</v>
      </c>
      <c r="D2" t="s">
        <v>23</v>
      </c>
      <c r="E2" t="s">
        <v>15</v>
      </c>
      <c r="F2">
        <v>5.61582641991E-2</v>
      </c>
      <c r="G2" t="s">
        <v>251</v>
      </c>
      <c r="H2">
        <v>1</v>
      </c>
      <c r="I2">
        <v>0</v>
      </c>
      <c r="J2">
        <v>0.64</v>
      </c>
      <c r="K2">
        <f xml:space="preserve"> J2/(1-F2+(F2*J2))</f>
        <v>0.6532058463382211</v>
      </c>
      <c r="L2">
        <v>0.41</v>
      </c>
      <c r="M2">
        <f>L2/(1-F2+(F2*L2))</f>
        <v>0.42405021517015429</v>
      </c>
      <c r="N2">
        <v>1</v>
      </c>
      <c r="O2">
        <f>N2/(1-F2+(N2*F2))</f>
        <v>1</v>
      </c>
      <c r="P2">
        <v>0.14692596551781778</v>
      </c>
      <c r="Q2">
        <v>472</v>
      </c>
      <c r="R2" t="s">
        <v>25</v>
      </c>
      <c r="S2">
        <v>2008</v>
      </c>
      <c r="T2" t="s">
        <v>26</v>
      </c>
      <c r="U2" t="s">
        <v>27</v>
      </c>
      <c r="V2">
        <v>1</v>
      </c>
      <c r="W2">
        <v>1</v>
      </c>
      <c r="X2">
        <v>0</v>
      </c>
      <c r="Y2">
        <v>0</v>
      </c>
      <c r="Z2">
        <v>1</v>
      </c>
      <c r="AA2">
        <v>0</v>
      </c>
      <c r="AB2">
        <v>1</v>
      </c>
      <c r="AC2">
        <v>1</v>
      </c>
      <c r="AD2">
        <v>1</v>
      </c>
      <c r="AE2">
        <v>1</v>
      </c>
      <c r="AF2" s="4" t="s">
        <v>28</v>
      </c>
      <c r="AG2">
        <v>3</v>
      </c>
      <c r="AH2">
        <v>0</v>
      </c>
      <c r="AI2">
        <v>3</v>
      </c>
      <c r="AJ2" s="4">
        <v>1</v>
      </c>
      <c r="AK2">
        <v>0</v>
      </c>
      <c r="AL2">
        <v>31</v>
      </c>
      <c r="AM2" s="4">
        <v>3</v>
      </c>
      <c r="AN2">
        <v>8</v>
      </c>
      <c r="AO2">
        <v>1</v>
      </c>
      <c r="AP2">
        <v>2</v>
      </c>
      <c r="AQ2">
        <v>0</v>
      </c>
      <c r="AR2" t="s">
        <v>328</v>
      </c>
      <c r="AS2">
        <v>1</v>
      </c>
    </row>
    <row r="3" spans="1:45" x14ac:dyDescent="0.3">
      <c r="A3" t="s">
        <v>252</v>
      </c>
      <c r="B3" t="s">
        <v>250</v>
      </c>
      <c r="C3" t="s">
        <v>22</v>
      </c>
      <c r="D3" t="s">
        <v>23</v>
      </c>
      <c r="E3" t="s">
        <v>15</v>
      </c>
      <c r="F3">
        <v>5.61582641991E-2</v>
      </c>
      <c r="G3" t="s">
        <v>30</v>
      </c>
      <c r="H3">
        <v>2</v>
      </c>
      <c r="I3">
        <v>0</v>
      </c>
      <c r="K3">
        <v>0.35</v>
      </c>
      <c r="M3">
        <v>0.15</v>
      </c>
      <c r="O3">
        <v>0.87</v>
      </c>
      <c r="P3">
        <v>0.18367346938775511</v>
      </c>
      <c r="Q3">
        <v>472</v>
      </c>
      <c r="R3" t="s">
        <v>25</v>
      </c>
      <c r="S3">
        <v>2008</v>
      </c>
      <c r="T3" t="s">
        <v>26</v>
      </c>
      <c r="U3" t="s">
        <v>27</v>
      </c>
      <c r="V3">
        <v>1</v>
      </c>
      <c r="W3">
        <v>1</v>
      </c>
      <c r="X3">
        <v>0</v>
      </c>
      <c r="Y3">
        <v>0</v>
      </c>
      <c r="Z3">
        <v>1</v>
      </c>
      <c r="AA3">
        <v>0</v>
      </c>
      <c r="AB3">
        <v>1</v>
      </c>
      <c r="AC3">
        <v>1</v>
      </c>
      <c r="AD3">
        <v>1</v>
      </c>
      <c r="AE3">
        <v>1</v>
      </c>
      <c r="AF3" s="4" t="s">
        <v>28</v>
      </c>
      <c r="AG3">
        <v>3</v>
      </c>
      <c r="AH3">
        <v>0</v>
      </c>
      <c r="AI3">
        <v>3</v>
      </c>
      <c r="AJ3" s="4">
        <v>1</v>
      </c>
      <c r="AK3">
        <v>0</v>
      </c>
      <c r="AL3">
        <v>31</v>
      </c>
      <c r="AM3" s="4">
        <v>3</v>
      </c>
      <c r="AN3">
        <v>8</v>
      </c>
      <c r="AO3">
        <v>1</v>
      </c>
      <c r="AP3">
        <v>2</v>
      </c>
      <c r="AQ3">
        <v>0</v>
      </c>
      <c r="AR3" t="s">
        <v>328</v>
      </c>
      <c r="AS3">
        <v>1</v>
      </c>
    </row>
    <row r="4" spans="1:45" x14ac:dyDescent="0.3">
      <c r="A4" t="s">
        <v>253</v>
      </c>
      <c r="B4" t="s">
        <v>250</v>
      </c>
      <c r="C4" t="s">
        <v>22</v>
      </c>
      <c r="D4" t="s">
        <v>23</v>
      </c>
      <c r="E4" t="s">
        <v>15</v>
      </c>
      <c r="F4">
        <v>5.61582641991E-2</v>
      </c>
      <c r="G4" t="s">
        <v>31</v>
      </c>
      <c r="H4">
        <v>2</v>
      </c>
      <c r="I4">
        <v>1</v>
      </c>
      <c r="K4">
        <v>0.66</v>
      </c>
      <c r="M4">
        <v>0.34</v>
      </c>
      <c r="O4">
        <v>1.27</v>
      </c>
      <c r="P4">
        <v>0.23724489795918366</v>
      </c>
      <c r="Q4">
        <v>431</v>
      </c>
      <c r="R4" t="s">
        <v>25</v>
      </c>
      <c r="S4">
        <v>2008</v>
      </c>
      <c r="T4" t="s">
        <v>26</v>
      </c>
      <c r="U4" t="s">
        <v>27</v>
      </c>
      <c r="V4">
        <v>1</v>
      </c>
      <c r="W4">
        <v>1</v>
      </c>
      <c r="X4">
        <v>0</v>
      </c>
      <c r="Y4">
        <v>0</v>
      </c>
      <c r="Z4">
        <v>1</v>
      </c>
      <c r="AA4">
        <v>0</v>
      </c>
      <c r="AB4">
        <v>1</v>
      </c>
      <c r="AC4">
        <v>1</v>
      </c>
      <c r="AD4">
        <v>1</v>
      </c>
      <c r="AE4">
        <v>1</v>
      </c>
      <c r="AF4" s="4" t="s">
        <v>28</v>
      </c>
      <c r="AG4">
        <v>3</v>
      </c>
      <c r="AH4">
        <v>0</v>
      </c>
      <c r="AI4">
        <v>3</v>
      </c>
      <c r="AJ4" s="4">
        <v>1</v>
      </c>
      <c r="AK4">
        <v>0</v>
      </c>
      <c r="AL4">
        <v>31</v>
      </c>
      <c r="AM4" s="4">
        <v>3</v>
      </c>
      <c r="AN4">
        <v>8</v>
      </c>
      <c r="AO4">
        <v>1</v>
      </c>
      <c r="AP4">
        <v>2</v>
      </c>
      <c r="AQ4">
        <v>0</v>
      </c>
      <c r="AR4" t="s">
        <v>328</v>
      </c>
      <c r="AS4">
        <v>1</v>
      </c>
    </row>
    <row r="5" spans="1:45" x14ac:dyDescent="0.3">
      <c r="A5" t="s">
        <v>254</v>
      </c>
      <c r="B5" t="s">
        <v>12</v>
      </c>
      <c r="C5" t="s">
        <v>13</v>
      </c>
      <c r="D5" t="s">
        <v>14</v>
      </c>
      <c r="E5" t="s">
        <v>15</v>
      </c>
      <c r="F5">
        <v>0.1405622489959</v>
      </c>
      <c r="G5" t="s">
        <v>255</v>
      </c>
      <c r="H5">
        <v>1</v>
      </c>
      <c r="I5">
        <v>1</v>
      </c>
      <c r="J5">
        <v>0.84</v>
      </c>
      <c r="K5">
        <f>SQRT(J5)</f>
        <v>0.91651513899116799</v>
      </c>
      <c r="L5">
        <v>0.47</v>
      </c>
      <c r="M5">
        <f>SQRT(L5)</f>
        <v>0.68556546004010444</v>
      </c>
      <c r="N5">
        <v>1.53</v>
      </c>
      <c r="O5">
        <f>SQRT(N5)</f>
        <v>1.2369316876852983</v>
      </c>
      <c r="P5">
        <v>0.14065464990948823</v>
      </c>
      <c r="Q5">
        <v>498</v>
      </c>
      <c r="R5" t="s">
        <v>17</v>
      </c>
      <c r="S5">
        <v>2012</v>
      </c>
      <c r="T5" t="s">
        <v>18</v>
      </c>
      <c r="U5" t="s">
        <v>256</v>
      </c>
      <c r="V5">
        <v>2</v>
      </c>
      <c r="W5">
        <v>1</v>
      </c>
      <c r="X5">
        <v>0</v>
      </c>
      <c r="Y5">
        <v>0</v>
      </c>
      <c r="Z5">
        <v>1</v>
      </c>
      <c r="AA5">
        <v>1</v>
      </c>
      <c r="AB5">
        <v>1</v>
      </c>
      <c r="AC5">
        <v>1</v>
      </c>
      <c r="AD5">
        <v>1</v>
      </c>
      <c r="AE5">
        <v>1</v>
      </c>
      <c r="AF5" s="4">
        <v>0</v>
      </c>
      <c r="AG5">
        <v>3</v>
      </c>
      <c r="AH5">
        <v>0</v>
      </c>
      <c r="AI5">
        <v>0</v>
      </c>
      <c r="AJ5" s="4">
        <v>0</v>
      </c>
      <c r="AK5">
        <v>0</v>
      </c>
      <c r="AL5">
        <v>7</v>
      </c>
      <c r="AM5" s="21">
        <v>2</v>
      </c>
      <c r="AN5">
        <v>11</v>
      </c>
      <c r="AO5">
        <v>0</v>
      </c>
      <c r="AP5">
        <v>3</v>
      </c>
      <c r="AQ5">
        <v>0</v>
      </c>
      <c r="AR5" t="s">
        <v>365</v>
      </c>
      <c r="AS5">
        <v>1</v>
      </c>
    </row>
    <row r="6" spans="1:45" x14ac:dyDescent="0.3">
      <c r="A6" t="s">
        <v>51</v>
      </c>
      <c r="B6" t="s">
        <v>52</v>
      </c>
      <c r="D6" t="s">
        <v>34</v>
      </c>
      <c r="E6" t="s">
        <v>53</v>
      </c>
      <c r="F6">
        <v>0.11121198</v>
      </c>
      <c r="G6" t="s">
        <v>54</v>
      </c>
      <c r="H6">
        <v>0</v>
      </c>
      <c r="I6">
        <v>1</v>
      </c>
      <c r="J6">
        <v>1.05</v>
      </c>
      <c r="K6">
        <f xml:space="preserve"> (1- EXP(J6*(LN(1-F6))))/F6</f>
        <v>1.0469719069261869</v>
      </c>
      <c r="L6">
        <v>0.93</v>
      </c>
      <c r="M6">
        <f xml:space="preserve"> (1-EXP(L6*LN(1-F6)))/F6</f>
        <v>0.9337724118351638</v>
      </c>
      <c r="N6">
        <v>1.2</v>
      </c>
      <c r="O6">
        <f xml:space="preserve"> (1-EXP(N6*LN(1-F6)))/F6</f>
        <v>1.1862376484806465</v>
      </c>
      <c r="P6">
        <v>6.4404397103439467E-2</v>
      </c>
      <c r="Q6">
        <v>4115</v>
      </c>
      <c r="R6" t="s">
        <v>55</v>
      </c>
      <c r="S6">
        <v>2013</v>
      </c>
      <c r="T6" t="s">
        <v>18</v>
      </c>
      <c r="U6" t="s">
        <v>56</v>
      </c>
      <c r="V6">
        <v>2</v>
      </c>
      <c r="W6">
        <v>0</v>
      </c>
      <c r="X6">
        <v>0</v>
      </c>
      <c r="Y6">
        <v>1</v>
      </c>
      <c r="Z6">
        <v>1</v>
      </c>
      <c r="AA6">
        <v>1</v>
      </c>
      <c r="AB6">
        <v>1</v>
      </c>
      <c r="AC6">
        <v>1</v>
      </c>
      <c r="AD6">
        <v>1</v>
      </c>
      <c r="AE6">
        <v>1</v>
      </c>
      <c r="AF6" s="4" t="s">
        <v>28</v>
      </c>
      <c r="AG6">
        <v>3</v>
      </c>
      <c r="AH6">
        <v>1</v>
      </c>
      <c r="AI6">
        <v>3</v>
      </c>
      <c r="AJ6" s="4" t="s">
        <v>28</v>
      </c>
      <c r="AK6">
        <v>0</v>
      </c>
      <c r="AL6">
        <v>8.8000000000000007</v>
      </c>
      <c r="AM6" s="21">
        <v>2</v>
      </c>
      <c r="AN6">
        <v>11</v>
      </c>
      <c r="AO6">
        <v>0</v>
      </c>
      <c r="AP6">
        <v>2</v>
      </c>
      <c r="AQ6">
        <v>0</v>
      </c>
      <c r="AR6" t="s">
        <v>332</v>
      </c>
      <c r="AS6">
        <v>1</v>
      </c>
    </row>
    <row r="7" spans="1:45" x14ac:dyDescent="0.3">
      <c r="A7" t="s">
        <v>258</v>
      </c>
      <c r="B7" t="s">
        <v>22</v>
      </c>
      <c r="C7" t="s">
        <v>22</v>
      </c>
      <c r="D7" t="s">
        <v>45</v>
      </c>
      <c r="E7" t="s">
        <v>53</v>
      </c>
      <c r="F7">
        <v>3.8280725000000002E-2</v>
      </c>
      <c r="G7" t="s">
        <v>60</v>
      </c>
      <c r="H7">
        <v>1</v>
      </c>
      <c r="I7">
        <v>0</v>
      </c>
      <c r="J7">
        <v>1.08</v>
      </c>
      <c r="K7">
        <f xml:space="preserve"> (1- EXP(J7*(LN(1-F7))))/F7</f>
        <v>1.0783264939729498</v>
      </c>
      <c r="L7">
        <v>0.6</v>
      </c>
      <c r="M7">
        <f xml:space="preserve"> (1-EXP(L7*LN(1-F7)))/F7</f>
        <v>0.60467768552554468</v>
      </c>
      <c r="N7">
        <v>1.97</v>
      </c>
      <c r="O7">
        <f xml:space="preserve"> (1-EXP(N7*LN(1-F7)))/F7</f>
        <v>1.9334105397993537</v>
      </c>
      <c r="P7">
        <v>0.33896246282495129</v>
      </c>
      <c r="Q7">
        <v>744</v>
      </c>
      <c r="R7" s="8" t="s">
        <v>17</v>
      </c>
      <c r="S7" s="8">
        <v>2020</v>
      </c>
      <c r="T7" s="8" t="s">
        <v>18</v>
      </c>
      <c r="U7" s="8" t="s">
        <v>59</v>
      </c>
      <c r="V7" s="8">
        <v>3</v>
      </c>
      <c r="W7" s="8">
        <v>0</v>
      </c>
      <c r="X7" s="8">
        <v>0</v>
      </c>
      <c r="Y7" s="8">
        <v>1</v>
      </c>
      <c r="Z7" s="8">
        <v>1</v>
      </c>
      <c r="AA7" s="8">
        <v>0</v>
      </c>
      <c r="AB7" s="8">
        <v>1</v>
      </c>
      <c r="AC7" s="8">
        <v>1</v>
      </c>
      <c r="AD7" s="9">
        <v>1</v>
      </c>
      <c r="AE7" s="9">
        <v>1</v>
      </c>
      <c r="AF7" s="12">
        <v>1</v>
      </c>
      <c r="AG7">
        <v>3</v>
      </c>
      <c r="AH7" s="9">
        <v>1</v>
      </c>
      <c r="AI7" s="9">
        <v>0</v>
      </c>
      <c r="AJ7" s="12">
        <v>0</v>
      </c>
      <c r="AK7" s="9">
        <v>0</v>
      </c>
      <c r="AL7" s="9">
        <v>4.5999999999999996</v>
      </c>
      <c r="AM7" s="12">
        <v>1</v>
      </c>
      <c r="AN7" s="9">
        <v>9</v>
      </c>
      <c r="AO7" s="9">
        <v>0</v>
      </c>
      <c r="AP7" s="9">
        <v>2</v>
      </c>
      <c r="AQ7" s="9">
        <v>0</v>
      </c>
      <c r="AR7" t="s">
        <v>333</v>
      </c>
      <c r="AS7">
        <v>2</v>
      </c>
    </row>
    <row r="8" spans="1:45" x14ac:dyDescent="0.3">
      <c r="A8" t="s">
        <v>259</v>
      </c>
      <c r="B8" t="s">
        <v>22</v>
      </c>
      <c r="C8" t="s">
        <v>22</v>
      </c>
      <c r="D8" t="s">
        <v>45</v>
      </c>
      <c r="E8" t="s">
        <v>53</v>
      </c>
      <c r="F8">
        <v>3.8280725000000002E-2</v>
      </c>
      <c r="G8" t="s">
        <v>58</v>
      </c>
      <c r="H8">
        <v>2</v>
      </c>
      <c r="I8">
        <v>1</v>
      </c>
      <c r="J8">
        <v>1.1499999999999999</v>
      </c>
      <c r="K8">
        <f xml:space="preserve"> (1- EXP(J8*(LN(1-F8))))/F8</f>
        <v>1.1466618282040126</v>
      </c>
      <c r="L8">
        <v>0.48</v>
      </c>
      <c r="M8">
        <f xml:space="preserve"> (1-EXP(L8*LN(1-F8)))/F8</f>
        <v>0.48487239224048878</v>
      </c>
      <c r="N8">
        <v>2.73</v>
      </c>
      <c r="O8">
        <f xml:space="preserve"> (1-EXP(N8*LN(1-F8)))/F8</f>
        <v>2.6404462346514195</v>
      </c>
      <c r="P8">
        <v>0.54989128632931905</v>
      </c>
      <c r="Q8">
        <v>744</v>
      </c>
      <c r="R8" s="8" t="s">
        <v>17</v>
      </c>
      <c r="S8" s="8">
        <v>2020</v>
      </c>
      <c r="T8" s="8" t="s">
        <v>18</v>
      </c>
      <c r="U8" s="8" t="s">
        <v>59</v>
      </c>
      <c r="V8" s="8">
        <v>3</v>
      </c>
      <c r="W8" s="8">
        <v>0</v>
      </c>
      <c r="X8" s="8">
        <v>0</v>
      </c>
      <c r="Y8" s="8">
        <v>1</v>
      </c>
      <c r="Z8" s="8">
        <v>1</v>
      </c>
      <c r="AA8" s="8">
        <v>0</v>
      </c>
      <c r="AB8" s="8">
        <v>1</v>
      </c>
      <c r="AC8" s="8">
        <v>1</v>
      </c>
      <c r="AD8" s="9">
        <v>1</v>
      </c>
      <c r="AE8" s="9">
        <v>1</v>
      </c>
      <c r="AF8" s="12">
        <v>1</v>
      </c>
      <c r="AG8">
        <v>3</v>
      </c>
      <c r="AH8" s="9">
        <v>1</v>
      </c>
      <c r="AI8" s="9">
        <v>0</v>
      </c>
      <c r="AJ8" s="12">
        <v>0</v>
      </c>
      <c r="AK8" s="9">
        <v>0</v>
      </c>
      <c r="AL8" s="9">
        <v>4.5999999999999996</v>
      </c>
      <c r="AM8" s="12">
        <v>1</v>
      </c>
      <c r="AN8" s="9">
        <v>9</v>
      </c>
      <c r="AO8" s="9">
        <v>0</v>
      </c>
      <c r="AP8" s="9">
        <v>2</v>
      </c>
      <c r="AQ8" s="9">
        <v>0</v>
      </c>
      <c r="AR8" t="s">
        <v>333</v>
      </c>
      <c r="AS8">
        <v>2</v>
      </c>
    </row>
    <row r="9" spans="1:45" x14ac:dyDescent="0.3">
      <c r="A9" t="s">
        <v>67</v>
      </c>
      <c r="B9" t="s">
        <v>68</v>
      </c>
      <c r="C9" t="s">
        <v>63</v>
      </c>
      <c r="D9" t="s">
        <v>14</v>
      </c>
      <c r="E9" t="s">
        <v>15</v>
      </c>
      <c r="F9">
        <v>3.37370242214E-2</v>
      </c>
      <c r="G9" t="s">
        <v>260</v>
      </c>
      <c r="H9">
        <v>2</v>
      </c>
      <c r="I9">
        <v>1</v>
      </c>
      <c r="K9">
        <v>0.7</v>
      </c>
      <c r="M9">
        <v>0.46</v>
      </c>
      <c r="O9">
        <v>1.06</v>
      </c>
      <c r="P9">
        <v>0.15306122448979595</v>
      </c>
      <c r="Q9">
        <v>3468</v>
      </c>
      <c r="R9" t="s">
        <v>41</v>
      </c>
      <c r="S9">
        <v>2012</v>
      </c>
      <c r="T9" t="s">
        <v>70</v>
      </c>
      <c r="U9" t="s">
        <v>71</v>
      </c>
      <c r="V9">
        <v>1</v>
      </c>
      <c r="W9">
        <v>0</v>
      </c>
      <c r="X9">
        <v>0</v>
      </c>
      <c r="Y9">
        <v>1</v>
      </c>
      <c r="Z9">
        <v>1</v>
      </c>
      <c r="AA9">
        <v>0</v>
      </c>
      <c r="AB9">
        <v>1</v>
      </c>
      <c r="AC9">
        <v>1</v>
      </c>
      <c r="AD9">
        <v>1</v>
      </c>
      <c r="AE9">
        <v>1</v>
      </c>
      <c r="AF9" s="4">
        <v>1</v>
      </c>
      <c r="AG9">
        <v>3</v>
      </c>
      <c r="AH9">
        <v>1</v>
      </c>
      <c r="AI9">
        <v>3</v>
      </c>
      <c r="AJ9" s="4" t="s">
        <v>28</v>
      </c>
      <c r="AK9">
        <v>0</v>
      </c>
      <c r="AL9">
        <v>25</v>
      </c>
      <c r="AM9" s="4">
        <v>3</v>
      </c>
      <c r="AN9">
        <v>9</v>
      </c>
      <c r="AO9">
        <v>0</v>
      </c>
      <c r="AP9">
        <v>1</v>
      </c>
      <c r="AQ9">
        <v>0</v>
      </c>
      <c r="AR9" t="s">
        <v>334</v>
      </c>
      <c r="AS9">
        <v>1</v>
      </c>
    </row>
    <row r="10" spans="1:45" x14ac:dyDescent="0.3">
      <c r="A10" t="s">
        <v>261</v>
      </c>
      <c r="B10" t="s">
        <v>87</v>
      </c>
      <c r="C10" t="s">
        <v>13</v>
      </c>
      <c r="D10" t="s">
        <v>88</v>
      </c>
      <c r="E10" t="s">
        <v>53</v>
      </c>
      <c r="F10">
        <v>4.0408934541400002E-2</v>
      </c>
      <c r="G10" t="s">
        <v>89</v>
      </c>
      <c r="H10">
        <v>1</v>
      </c>
      <c r="I10">
        <v>0</v>
      </c>
      <c r="J10">
        <v>1.04</v>
      </c>
      <c r="K10">
        <f xml:space="preserve"> (1- EXP(J10*(LN(1-F10))))/F10</f>
        <v>1.0391484052099673</v>
      </c>
      <c r="L10">
        <v>0.86</v>
      </c>
      <c r="M10">
        <f xml:space="preserve"> (1-EXP(L10*LN(1-F10)))/F10</f>
        <v>0.86247080029334744</v>
      </c>
      <c r="N10">
        <v>1.25</v>
      </c>
      <c r="O10">
        <f xml:space="preserve"> (1-EXP(N10*LN(1-F10)))/F10</f>
        <v>1.2436211661731023</v>
      </c>
      <c r="P10">
        <v>9.7232236193815005E-2</v>
      </c>
      <c r="Q10">
        <v>10323</v>
      </c>
      <c r="R10" t="s">
        <v>25</v>
      </c>
      <c r="S10">
        <v>2019</v>
      </c>
      <c r="T10" t="s">
        <v>18</v>
      </c>
      <c r="U10" t="s">
        <v>90</v>
      </c>
      <c r="V10">
        <v>1</v>
      </c>
      <c r="W10">
        <v>1</v>
      </c>
      <c r="X10">
        <v>0</v>
      </c>
      <c r="Y10">
        <v>0</v>
      </c>
      <c r="Z10">
        <v>1</v>
      </c>
      <c r="AA10">
        <v>0</v>
      </c>
      <c r="AB10">
        <v>1</v>
      </c>
      <c r="AC10">
        <v>1</v>
      </c>
      <c r="AD10">
        <v>1</v>
      </c>
      <c r="AE10">
        <v>1</v>
      </c>
      <c r="AF10" s="4" t="s">
        <v>28</v>
      </c>
      <c r="AG10">
        <v>3</v>
      </c>
      <c r="AH10">
        <v>0</v>
      </c>
      <c r="AI10">
        <v>3</v>
      </c>
      <c r="AJ10" s="4" t="s">
        <v>28</v>
      </c>
      <c r="AK10">
        <v>0</v>
      </c>
      <c r="AL10">
        <v>15</v>
      </c>
      <c r="AM10" s="4">
        <v>2</v>
      </c>
      <c r="AN10">
        <v>12</v>
      </c>
      <c r="AO10">
        <v>0</v>
      </c>
      <c r="AP10">
        <v>3</v>
      </c>
      <c r="AQ10">
        <v>0</v>
      </c>
      <c r="AR10" t="s">
        <v>339</v>
      </c>
      <c r="AS10">
        <v>1</v>
      </c>
    </row>
    <row r="11" spans="1:45" x14ac:dyDescent="0.3">
      <c r="A11" t="s">
        <v>262</v>
      </c>
      <c r="B11" t="s">
        <v>87</v>
      </c>
      <c r="C11" s="1" t="s">
        <v>13</v>
      </c>
      <c r="D11" s="1" t="s">
        <v>263</v>
      </c>
      <c r="E11" s="1" t="s">
        <v>53</v>
      </c>
      <c r="F11">
        <v>4.0408934541400002E-2</v>
      </c>
      <c r="G11" t="s">
        <v>92</v>
      </c>
      <c r="H11">
        <v>2</v>
      </c>
      <c r="I11">
        <v>1</v>
      </c>
      <c r="J11">
        <v>1.1399999999999999</v>
      </c>
      <c r="K11">
        <f xml:space="preserve"> (1- EXP(J11*(LN(1-F11))))/F11</f>
        <v>1.136737294674123</v>
      </c>
      <c r="L11">
        <v>0.95</v>
      </c>
      <c r="M11">
        <f xml:space="preserve"> (1-EXP(L11*LN(1-F11)))/F11</f>
        <v>0.95097357374847669</v>
      </c>
      <c r="N11">
        <v>1.37</v>
      </c>
      <c r="O11">
        <f xml:space="preserve"> (1-EXP(N11*LN(1-F11)))/F11</f>
        <v>1.3596699839259057</v>
      </c>
      <c r="P11">
        <v>0.10425928831056862</v>
      </c>
      <c r="Q11">
        <v>10316</v>
      </c>
      <c r="R11" t="s">
        <v>25</v>
      </c>
      <c r="S11">
        <v>2019</v>
      </c>
      <c r="T11" t="s">
        <v>18</v>
      </c>
      <c r="U11" t="s">
        <v>90</v>
      </c>
      <c r="V11">
        <v>1</v>
      </c>
      <c r="W11">
        <v>1</v>
      </c>
      <c r="X11">
        <v>0</v>
      </c>
      <c r="Y11">
        <v>0</v>
      </c>
      <c r="Z11">
        <v>1</v>
      </c>
      <c r="AA11">
        <v>0</v>
      </c>
      <c r="AB11">
        <v>1</v>
      </c>
      <c r="AC11">
        <v>1</v>
      </c>
      <c r="AD11">
        <v>1</v>
      </c>
      <c r="AE11">
        <v>1</v>
      </c>
      <c r="AF11" s="4" t="s">
        <v>28</v>
      </c>
      <c r="AG11">
        <v>3</v>
      </c>
      <c r="AH11">
        <v>0</v>
      </c>
      <c r="AI11">
        <v>3</v>
      </c>
      <c r="AJ11" s="4" t="s">
        <v>28</v>
      </c>
      <c r="AK11">
        <v>0</v>
      </c>
      <c r="AL11">
        <v>15</v>
      </c>
      <c r="AM11" s="4">
        <v>2</v>
      </c>
      <c r="AN11">
        <v>12</v>
      </c>
      <c r="AO11">
        <v>0</v>
      </c>
      <c r="AP11">
        <v>3</v>
      </c>
      <c r="AQ11">
        <v>0</v>
      </c>
      <c r="AR11" t="s">
        <v>339</v>
      </c>
      <c r="AS11">
        <v>1</v>
      </c>
    </row>
    <row r="12" spans="1:45" x14ac:dyDescent="0.3">
      <c r="A12" s="28" t="s">
        <v>501</v>
      </c>
      <c r="B12" s="28" t="s">
        <v>502</v>
      </c>
      <c r="C12" s="28" t="s">
        <v>13</v>
      </c>
      <c r="D12" s="28" t="s">
        <v>14</v>
      </c>
      <c r="E12" s="28" t="s">
        <v>53</v>
      </c>
      <c r="F12" s="28">
        <v>6.6E-3</v>
      </c>
      <c r="G12" s="28" t="s">
        <v>503</v>
      </c>
      <c r="H12" s="28">
        <v>1</v>
      </c>
      <c r="I12" s="28">
        <v>1</v>
      </c>
      <c r="J12" s="28">
        <v>1.1000000000000001</v>
      </c>
      <c r="K12" s="28">
        <f>(1-EXP(J12*LN(1-F12)))/F12</f>
        <v>1.0996362789981038</v>
      </c>
      <c r="L12" s="28">
        <v>0.75</v>
      </c>
      <c r="M12" s="28">
        <f xml:space="preserve"> (1-EXP(L12*LN(1-F12)))/F12</f>
        <v>0.75062045790678811</v>
      </c>
      <c r="N12" s="28">
        <v>1.61</v>
      </c>
      <c r="O12" s="28">
        <f xml:space="preserve"> (1-EXP(N12*LN(1-F12)))/F12</f>
        <v>1.6067562828843041</v>
      </c>
      <c r="P12" s="28">
        <f>(LN(O12) - LN(M12))/(2*1.96)</f>
        <v>0.19415116143255379</v>
      </c>
      <c r="Q12" s="28">
        <v>41737</v>
      </c>
      <c r="R12" t="s">
        <v>176</v>
      </c>
      <c r="S12">
        <v>2019</v>
      </c>
      <c r="T12" t="s">
        <v>18</v>
      </c>
      <c r="U12">
        <v>44.6</v>
      </c>
      <c r="V12">
        <v>1</v>
      </c>
      <c r="W12">
        <v>0</v>
      </c>
      <c r="X12">
        <v>0</v>
      </c>
      <c r="Y12">
        <v>1</v>
      </c>
      <c r="Z12">
        <v>1</v>
      </c>
      <c r="AA12">
        <v>0</v>
      </c>
      <c r="AB12">
        <v>0</v>
      </c>
      <c r="AC12">
        <v>1</v>
      </c>
      <c r="AD12">
        <v>1</v>
      </c>
      <c r="AE12">
        <v>1</v>
      </c>
      <c r="AF12">
        <v>1</v>
      </c>
      <c r="AG12">
        <v>3</v>
      </c>
      <c r="AH12">
        <v>0</v>
      </c>
      <c r="AI12">
        <v>3</v>
      </c>
      <c r="AJ12">
        <v>0</v>
      </c>
      <c r="AK12">
        <v>0</v>
      </c>
      <c r="AL12">
        <v>15.5</v>
      </c>
      <c r="AM12" s="4">
        <v>2</v>
      </c>
      <c r="AN12">
        <v>7</v>
      </c>
      <c r="AO12">
        <v>0</v>
      </c>
      <c r="AP12">
        <v>1</v>
      </c>
      <c r="AQ12" s="9">
        <v>0</v>
      </c>
      <c r="AR12" s="8" t="s">
        <v>504</v>
      </c>
      <c r="AS12">
        <v>0</v>
      </c>
    </row>
    <row r="13" spans="1:45" x14ac:dyDescent="0.3">
      <c r="A13" s="28" t="s">
        <v>505</v>
      </c>
      <c r="B13" s="28" t="s">
        <v>506</v>
      </c>
      <c r="C13" s="28" t="s">
        <v>13</v>
      </c>
      <c r="D13" s="28" t="s">
        <v>507</v>
      </c>
      <c r="E13" s="28" t="s">
        <v>53</v>
      </c>
      <c r="F13" s="28">
        <v>3.3999999999999998E-3</v>
      </c>
      <c r="G13" s="28" t="s">
        <v>503</v>
      </c>
      <c r="H13" s="28">
        <v>1</v>
      </c>
      <c r="I13" s="28">
        <v>1</v>
      </c>
      <c r="J13" s="28">
        <v>1.69</v>
      </c>
      <c r="K13" s="28">
        <f>(1-EXP(J13*LN(1-F13)))/F13</f>
        <v>1.6880169327505776</v>
      </c>
      <c r="L13" s="28">
        <v>0.65</v>
      </c>
      <c r="M13" s="28">
        <f xml:space="preserve"> (1-EXP(L13*LN(1-F13)))/F13</f>
        <v>0.65038734291216993</v>
      </c>
      <c r="N13" s="28">
        <v>4.3499999999999996</v>
      </c>
      <c r="O13" s="28">
        <f xml:space="preserve"> (1-EXP(N13*LN(1-F13)))/F13</f>
        <v>4.3252926537290843</v>
      </c>
      <c r="P13" s="28">
        <f>(LN(O13) - LN(M13))/(2*1.96)</f>
        <v>0.48333341456677714</v>
      </c>
      <c r="Q13" s="28">
        <v>21386</v>
      </c>
      <c r="R13" t="s">
        <v>176</v>
      </c>
      <c r="S13">
        <v>2019</v>
      </c>
      <c r="T13" t="s">
        <v>18</v>
      </c>
      <c r="U13">
        <v>36.700000000000003</v>
      </c>
      <c r="V13">
        <v>1</v>
      </c>
      <c r="W13">
        <v>0</v>
      </c>
      <c r="X13">
        <v>0</v>
      </c>
      <c r="Y13">
        <v>1</v>
      </c>
      <c r="Z13">
        <v>1</v>
      </c>
      <c r="AA13">
        <v>0</v>
      </c>
      <c r="AB13">
        <v>0</v>
      </c>
      <c r="AC13">
        <v>1</v>
      </c>
      <c r="AD13">
        <v>1</v>
      </c>
      <c r="AE13">
        <v>1</v>
      </c>
      <c r="AF13">
        <v>1</v>
      </c>
      <c r="AG13">
        <v>3</v>
      </c>
      <c r="AH13">
        <v>0</v>
      </c>
      <c r="AI13">
        <v>3</v>
      </c>
      <c r="AJ13">
        <v>0</v>
      </c>
      <c r="AK13">
        <v>0</v>
      </c>
      <c r="AL13">
        <v>14.8</v>
      </c>
      <c r="AM13" s="4">
        <v>2</v>
      </c>
      <c r="AN13">
        <v>7</v>
      </c>
      <c r="AO13">
        <v>0</v>
      </c>
      <c r="AP13">
        <v>3</v>
      </c>
      <c r="AQ13" s="9">
        <v>0</v>
      </c>
      <c r="AR13" t="s">
        <v>508</v>
      </c>
      <c r="AS13">
        <v>1</v>
      </c>
    </row>
    <row r="14" spans="1:45" x14ac:dyDescent="0.3">
      <c r="A14" s="28" t="s">
        <v>509</v>
      </c>
      <c r="B14" s="28" t="s">
        <v>510</v>
      </c>
      <c r="C14" s="28" t="s">
        <v>13</v>
      </c>
      <c r="D14" s="28" t="s">
        <v>14</v>
      </c>
      <c r="E14" s="28" t="s">
        <v>53</v>
      </c>
      <c r="F14" s="28">
        <v>1.52E-2</v>
      </c>
      <c r="G14" s="28" t="s">
        <v>511</v>
      </c>
      <c r="H14" s="28">
        <v>1</v>
      </c>
      <c r="I14" s="28">
        <v>1</v>
      </c>
      <c r="J14" s="28">
        <v>0.97</v>
      </c>
      <c r="K14" s="28">
        <f>(1-EXP(J14*LN(1-F14)))/F14</f>
        <v>0.97022232314636792</v>
      </c>
      <c r="L14" s="28">
        <v>0.6</v>
      </c>
      <c r="M14" s="28">
        <f xml:space="preserve"> (1-EXP(L14*LN(1-F14)))/F14</f>
        <v>0.60183705747012206</v>
      </c>
      <c r="N14" s="28">
        <v>1.59</v>
      </c>
      <c r="O14" s="28">
        <f xml:space="preserve"> (1-EXP(N14*LN(1-F14)))/F14</f>
        <v>1.5828555495863896</v>
      </c>
      <c r="P14" s="28">
        <f>(LN(O14) - LN(M14))/(2*1.96)</f>
        <v>0.24668343485951325</v>
      </c>
      <c r="Q14" s="28">
        <v>8034</v>
      </c>
      <c r="R14" t="s">
        <v>176</v>
      </c>
      <c r="S14">
        <v>2019</v>
      </c>
      <c r="T14" t="s">
        <v>18</v>
      </c>
      <c r="U14" t="s">
        <v>512</v>
      </c>
      <c r="V14">
        <v>1</v>
      </c>
      <c r="W14">
        <v>0</v>
      </c>
      <c r="X14">
        <v>0</v>
      </c>
      <c r="Y14">
        <v>1</v>
      </c>
      <c r="Z14">
        <v>1</v>
      </c>
      <c r="AA14">
        <v>0</v>
      </c>
      <c r="AB14">
        <v>0</v>
      </c>
      <c r="AC14">
        <v>1</v>
      </c>
      <c r="AD14">
        <v>1</v>
      </c>
      <c r="AE14">
        <v>1</v>
      </c>
      <c r="AF14">
        <v>1</v>
      </c>
      <c r="AG14">
        <v>3</v>
      </c>
      <c r="AH14">
        <v>0</v>
      </c>
      <c r="AI14">
        <v>3</v>
      </c>
      <c r="AJ14">
        <v>0</v>
      </c>
      <c r="AK14">
        <v>0</v>
      </c>
      <c r="AL14">
        <v>21.6</v>
      </c>
      <c r="AM14" s="4">
        <v>3</v>
      </c>
      <c r="AN14">
        <v>6</v>
      </c>
      <c r="AO14">
        <v>0</v>
      </c>
      <c r="AP14">
        <v>2</v>
      </c>
      <c r="AQ14" s="9">
        <v>0</v>
      </c>
      <c r="AR14" s="8" t="s">
        <v>504</v>
      </c>
      <c r="AS14">
        <v>0</v>
      </c>
    </row>
    <row r="15" spans="1:45" x14ac:dyDescent="0.3">
      <c r="A15" s="28" t="s">
        <v>517</v>
      </c>
      <c r="B15" s="28" t="s">
        <v>518</v>
      </c>
      <c r="C15" s="28" t="s">
        <v>13</v>
      </c>
      <c r="D15" s="28" t="s">
        <v>45</v>
      </c>
      <c r="E15" s="28" t="s">
        <v>53</v>
      </c>
      <c r="F15" s="28">
        <v>5.3499999999999999E-2</v>
      </c>
      <c r="G15" s="28" t="s">
        <v>519</v>
      </c>
      <c r="H15" s="28">
        <v>1</v>
      </c>
      <c r="I15" s="28">
        <v>0</v>
      </c>
      <c r="J15" s="28">
        <v>0.9</v>
      </c>
      <c r="K15" s="28">
        <f>(1-EXP(J15*LN(1-F15)))/F15</f>
        <v>0.90245609929053483</v>
      </c>
      <c r="L15" s="28">
        <v>0.57999999999999996</v>
      </c>
      <c r="M15" s="28">
        <f>(1-EXP(L15*LN(1-F15)))/F15</f>
        <v>0.58668685903071138</v>
      </c>
      <c r="N15" s="28">
        <v>1.39</v>
      </c>
      <c r="O15" s="28">
        <f>(1-EXP(N15*LN(1-F15)))/F15</f>
        <v>1.3753375814341728</v>
      </c>
      <c r="P15" s="28">
        <f>(LN(O15) - LN(M15))/(2*1.96)</f>
        <v>0.21733757044981691</v>
      </c>
      <c r="Q15" s="29">
        <v>1197</v>
      </c>
      <c r="R15" s="27" t="s">
        <v>176</v>
      </c>
      <c r="S15">
        <v>2020</v>
      </c>
      <c r="T15" t="s">
        <v>18</v>
      </c>
      <c r="U15">
        <v>53</v>
      </c>
      <c r="V15">
        <v>1</v>
      </c>
      <c r="W15">
        <v>1</v>
      </c>
      <c r="X15">
        <v>0</v>
      </c>
      <c r="Y15">
        <v>0</v>
      </c>
      <c r="Z15">
        <v>1</v>
      </c>
      <c r="AA15">
        <v>0</v>
      </c>
      <c r="AB15">
        <v>1</v>
      </c>
      <c r="AC15">
        <v>0</v>
      </c>
      <c r="AD15">
        <v>1</v>
      </c>
      <c r="AE15">
        <v>1</v>
      </c>
      <c r="AF15">
        <v>1</v>
      </c>
      <c r="AG15">
        <v>0</v>
      </c>
      <c r="AH15">
        <v>0</v>
      </c>
      <c r="AI15">
        <v>0</v>
      </c>
      <c r="AJ15">
        <v>1</v>
      </c>
      <c r="AK15">
        <v>0</v>
      </c>
      <c r="AL15">
        <v>24.9</v>
      </c>
      <c r="AM15" s="4">
        <v>3</v>
      </c>
      <c r="AN15">
        <v>10</v>
      </c>
      <c r="AO15">
        <v>0</v>
      </c>
      <c r="AP15">
        <v>2</v>
      </c>
      <c r="AQ15" s="9">
        <v>0</v>
      </c>
      <c r="AR15" t="s">
        <v>520</v>
      </c>
      <c r="AS15">
        <v>1</v>
      </c>
    </row>
    <row r="16" spans="1:45" x14ac:dyDescent="0.3">
      <c r="A16" s="28" t="s">
        <v>521</v>
      </c>
      <c r="B16" s="28" t="s">
        <v>518</v>
      </c>
      <c r="C16" s="28" t="s">
        <v>13</v>
      </c>
      <c r="D16" s="28" t="s">
        <v>45</v>
      </c>
      <c r="E16" s="28" t="s">
        <v>53</v>
      </c>
      <c r="F16" s="28">
        <v>5.3499999999999999E-2</v>
      </c>
      <c r="G16" s="28" t="s">
        <v>522</v>
      </c>
      <c r="H16" s="28">
        <v>2</v>
      </c>
      <c r="I16" s="28">
        <v>1</v>
      </c>
      <c r="J16" s="28">
        <v>0.98</v>
      </c>
      <c r="K16" s="28">
        <f>(1-EXP(J16*LN(1-F16)))/F16</f>
        <v>0.98053410331997382</v>
      </c>
      <c r="L16" s="28">
        <v>0.64</v>
      </c>
      <c r="M16" s="28">
        <f>(1-EXP(L16*LN(1-F16)))/F16</f>
        <v>0.64631757293001457</v>
      </c>
      <c r="N16" s="28">
        <v>1.49</v>
      </c>
      <c r="O16" s="28">
        <f>(1-EXP(N16*LN(1-F16)))/F16</f>
        <v>1.4702885111901673</v>
      </c>
      <c r="P16" s="28">
        <f>(LN(O16) - LN(M16))/(2*1.96)</f>
        <v>0.20967422058178017</v>
      </c>
      <c r="Q16" s="29">
        <v>1197</v>
      </c>
      <c r="R16" s="27" t="s">
        <v>176</v>
      </c>
      <c r="S16">
        <v>2020</v>
      </c>
      <c r="T16" t="s">
        <v>18</v>
      </c>
      <c r="U16">
        <v>53</v>
      </c>
      <c r="V16">
        <v>1</v>
      </c>
      <c r="W16">
        <v>1</v>
      </c>
      <c r="X16">
        <v>0</v>
      </c>
      <c r="Y16">
        <v>0</v>
      </c>
      <c r="Z16">
        <v>1</v>
      </c>
      <c r="AA16">
        <v>0</v>
      </c>
      <c r="AB16">
        <v>1</v>
      </c>
      <c r="AC16">
        <v>0</v>
      </c>
      <c r="AD16">
        <v>1</v>
      </c>
      <c r="AE16">
        <v>1</v>
      </c>
      <c r="AF16">
        <v>1</v>
      </c>
      <c r="AG16">
        <v>0</v>
      </c>
      <c r="AH16">
        <v>0</v>
      </c>
      <c r="AI16">
        <v>0</v>
      </c>
      <c r="AJ16">
        <v>1</v>
      </c>
      <c r="AK16">
        <v>0</v>
      </c>
      <c r="AL16">
        <v>24.9</v>
      </c>
      <c r="AM16" s="4">
        <v>3</v>
      </c>
      <c r="AN16">
        <v>10</v>
      </c>
      <c r="AO16">
        <v>0</v>
      </c>
      <c r="AP16">
        <v>2</v>
      </c>
      <c r="AQ16" s="9">
        <v>0</v>
      </c>
      <c r="AR16" t="s">
        <v>520</v>
      </c>
      <c r="AS16">
        <v>1</v>
      </c>
    </row>
    <row r="17" spans="1:45" x14ac:dyDescent="0.3">
      <c r="A17" t="s">
        <v>105</v>
      </c>
      <c r="B17" t="s">
        <v>106</v>
      </c>
      <c r="C17" t="s">
        <v>13</v>
      </c>
      <c r="D17" t="s">
        <v>14</v>
      </c>
      <c r="E17" t="s">
        <v>53</v>
      </c>
      <c r="F17">
        <v>7.9670000000000005E-2</v>
      </c>
      <c r="G17" t="s">
        <v>107</v>
      </c>
      <c r="H17">
        <v>2</v>
      </c>
      <c r="I17">
        <v>1</v>
      </c>
      <c r="J17">
        <v>0.69</v>
      </c>
      <c r="K17">
        <f xml:space="preserve"> (1- EXP(J17*(LN(1-F17))))/F17</f>
        <v>0.6988315370052498</v>
      </c>
      <c r="L17">
        <v>0.45</v>
      </c>
      <c r="M17">
        <f xml:space="preserve"> (1-EXP(L17*LN(1-F17)))/F17</f>
        <v>0.4602868467050239</v>
      </c>
      <c r="N17">
        <v>1.05</v>
      </c>
      <c r="O17">
        <f xml:space="preserve"> (1-EXP(N17*LN(1-F17)))/F17</f>
        <v>1.0478537495852003</v>
      </c>
      <c r="P17">
        <v>0.14988951604086134</v>
      </c>
      <c r="Q17">
        <v>1740</v>
      </c>
      <c r="R17" t="s">
        <v>41</v>
      </c>
      <c r="S17">
        <v>2006</v>
      </c>
      <c r="T17" t="s">
        <v>18</v>
      </c>
      <c r="U17" t="s">
        <v>108</v>
      </c>
      <c r="V17">
        <v>2</v>
      </c>
      <c r="W17">
        <v>0</v>
      </c>
      <c r="X17">
        <v>0</v>
      </c>
      <c r="Y17">
        <v>1</v>
      </c>
      <c r="Z17">
        <v>1</v>
      </c>
      <c r="AA17">
        <v>1</v>
      </c>
      <c r="AB17">
        <v>1</v>
      </c>
      <c r="AC17">
        <v>1</v>
      </c>
      <c r="AD17">
        <v>1</v>
      </c>
      <c r="AE17">
        <v>1</v>
      </c>
      <c r="AF17" s="4" t="s">
        <v>28</v>
      </c>
      <c r="AG17">
        <v>3</v>
      </c>
      <c r="AH17">
        <v>1</v>
      </c>
      <c r="AI17">
        <v>3</v>
      </c>
      <c r="AJ17" s="4">
        <v>0</v>
      </c>
      <c r="AK17">
        <v>0</v>
      </c>
      <c r="AL17">
        <v>6.2</v>
      </c>
      <c r="AM17" s="4">
        <v>2</v>
      </c>
      <c r="AN17">
        <v>15</v>
      </c>
      <c r="AO17">
        <v>0</v>
      </c>
      <c r="AP17">
        <v>3</v>
      </c>
      <c r="AQ17">
        <v>0</v>
      </c>
      <c r="AR17" t="s">
        <v>342</v>
      </c>
      <c r="AS17">
        <v>1</v>
      </c>
    </row>
    <row r="18" spans="1:45" x14ac:dyDescent="0.3">
      <c r="A18" t="s">
        <v>264</v>
      </c>
      <c r="B18" t="s">
        <v>265</v>
      </c>
      <c r="C18" t="s">
        <v>13</v>
      </c>
      <c r="D18" t="s">
        <v>23</v>
      </c>
      <c r="E18" t="s">
        <v>15</v>
      </c>
      <c r="F18">
        <v>4.3918918918899999E-2</v>
      </c>
      <c r="G18" t="s">
        <v>266</v>
      </c>
      <c r="H18">
        <v>1</v>
      </c>
      <c r="I18">
        <v>0</v>
      </c>
      <c r="J18">
        <v>0.87</v>
      </c>
      <c r="K18">
        <f xml:space="preserve"> J18/(1-F18+(F18*J18))</f>
        <v>0.87499575277768127</v>
      </c>
      <c r="L18">
        <v>0.26</v>
      </c>
      <c r="M18">
        <f>L18/(1-F18+(F18*L18))</f>
        <v>0.2687338501291951</v>
      </c>
      <c r="N18">
        <v>2.9</v>
      </c>
      <c r="O18">
        <f>N18/(1-F18+(N18*F18))</f>
        <v>2.6766448394138709</v>
      </c>
      <c r="P18">
        <v>0.6142630074705806</v>
      </c>
      <c r="Q18">
        <v>314</v>
      </c>
      <c r="R18" t="s">
        <v>111</v>
      </c>
      <c r="S18">
        <v>2001</v>
      </c>
      <c r="T18" t="s">
        <v>18</v>
      </c>
      <c r="U18" t="s">
        <v>112</v>
      </c>
      <c r="V18">
        <v>2</v>
      </c>
      <c r="W18">
        <v>0</v>
      </c>
      <c r="X18">
        <v>0</v>
      </c>
      <c r="Y18">
        <v>1</v>
      </c>
      <c r="Z18">
        <v>1</v>
      </c>
      <c r="AA18">
        <v>0</v>
      </c>
      <c r="AB18">
        <v>1</v>
      </c>
      <c r="AC18">
        <v>1</v>
      </c>
      <c r="AD18">
        <v>1</v>
      </c>
      <c r="AE18">
        <v>1</v>
      </c>
      <c r="AF18">
        <v>1</v>
      </c>
      <c r="AG18">
        <v>3</v>
      </c>
      <c r="AH18">
        <v>0</v>
      </c>
      <c r="AI18">
        <v>3</v>
      </c>
      <c r="AJ18" s="4" t="s">
        <v>28</v>
      </c>
      <c r="AK18">
        <v>1</v>
      </c>
      <c r="AL18">
        <v>5</v>
      </c>
      <c r="AM18" s="4">
        <v>2</v>
      </c>
      <c r="AN18">
        <v>9</v>
      </c>
      <c r="AO18">
        <v>0</v>
      </c>
      <c r="AP18">
        <v>2</v>
      </c>
      <c r="AQ18">
        <v>0</v>
      </c>
      <c r="AR18" t="s">
        <v>343</v>
      </c>
      <c r="AS18">
        <v>2</v>
      </c>
    </row>
    <row r="19" spans="1:45" x14ac:dyDescent="0.3">
      <c r="A19" t="s">
        <v>267</v>
      </c>
      <c r="B19" t="s">
        <v>265</v>
      </c>
      <c r="C19" t="s">
        <v>13</v>
      </c>
      <c r="D19" t="s">
        <v>23</v>
      </c>
      <c r="E19" t="s">
        <v>15</v>
      </c>
      <c r="F19">
        <v>4.3918918918899999E-2</v>
      </c>
      <c r="G19" t="s">
        <v>113</v>
      </c>
      <c r="H19">
        <v>1</v>
      </c>
      <c r="I19">
        <v>0</v>
      </c>
      <c r="K19">
        <v>0.62</v>
      </c>
      <c r="M19">
        <v>0.26</v>
      </c>
      <c r="O19">
        <v>1.47</v>
      </c>
      <c r="P19">
        <v>0.30867346938775508</v>
      </c>
      <c r="Q19">
        <v>679</v>
      </c>
      <c r="R19" t="s">
        <v>111</v>
      </c>
      <c r="S19">
        <v>2001</v>
      </c>
      <c r="T19" t="s">
        <v>18</v>
      </c>
      <c r="U19" t="s">
        <v>112</v>
      </c>
      <c r="V19">
        <v>2</v>
      </c>
      <c r="W19">
        <v>0</v>
      </c>
      <c r="X19">
        <v>0</v>
      </c>
      <c r="Y19">
        <v>1</v>
      </c>
      <c r="Z19">
        <v>1</v>
      </c>
      <c r="AA19">
        <v>0</v>
      </c>
      <c r="AB19">
        <v>1</v>
      </c>
      <c r="AC19">
        <v>1</v>
      </c>
      <c r="AD19">
        <v>1</v>
      </c>
      <c r="AE19">
        <v>1</v>
      </c>
      <c r="AF19">
        <v>1</v>
      </c>
      <c r="AG19">
        <v>3</v>
      </c>
      <c r="AH19">
        <v>0</v>
      </c>
      <c r="AI19">
        <v>3</v>
      </c>
      <c r="AJ19" s="4" t="s">
        <v>28</v>
      </c>
      <c r="AK19">
        <v>1</v>
      </c>
      <c r="AL19">
        <v>5</v>
      </c>
      <c r="AM19" s="4">
        <v>2</v>
      </c>
      <c r="AN19">
        <v>9</v>
      </c>
      <c r="AO19">
        <v>0</v>
      </c>
      <c r="AP19">
        <v>2</v>
      </c>
      <c r="AQ19">
        <v>0</v>
      </c>
      <c r="AR19" t="s">
        <v>343</v>
      </c>
      <c r="AS19">
        <v>2</v>
      </c>
    </row>
    <row r="20" spans="1:45" x14ac:dyDescent="0.3">
      <c r="A20" t="s">
        <v>268</v>
      </c>
      <c r="B20" t="s">
        <v>265</v>
      </c>
      <c r="C20" t="s">
        <v>13</v>
      </c>
      <c r="D20" t="s">
        <v>23</v>
      </c>
      <c r="E20" t="s">
        <v>15</v>
      </c>
      <c r="F20">
        <v>4.3918918918899999E-2</v>
      </c>
      <c r="G20" t="s">
        <v>114</v>
      </c>
      <c r="H20">
        <v>2</v>
      </c>
      <c r="I20">
        <v>1</v>
      </c>
      <c r="K20">
        <v>0.74</v>
      </c>
      <c r="M20">
        <v>0.28000000000000003</v>
      </c>
      <c r="O20">
        <v>1.9</v>
      </c>
      <c r="P20">
        <v>0.41326530612244894</v>
      </c>
      <c r="Q20">
        <v>532</v>
      </c>
      <c r="R20" t="s">
        <v>111</v>
      </c>
      <c r="S20">
        <v>2001</v>
      </c>
      <c r="T20" t="s">
        <v>18</v>
      </c>
      <c r="U20" t="s">
        <v>112</v>
      </c>
      <c r="V20">
        <v>2</v>
      </c>
      <c r="W20">
        <v>0</v>
      </c>
      <c r="X20">
        <v>0</v>
      </c>
      <c r="Y20">
        <v>1</v>
      </c>
      <c r="Z20">
        <v>1</v>
      </c>
      <c r="AA20">
        <v>0</v>
      </c>
      <c r="AB20">
        <v>1</v>
      </c>
      <c r="AC20">
        <v>1</v>
      </c>
      <c r="AD20">
        <v>1</v>
      </c>
      <c r="AE20">
        <v>1</v>
      </c>
      <c r="AF20">
        <v>1</v>
      </c>
      <c r="AG20">
        <v>3</v>
      </c>
      <c r="AH20">
        <v>0</v>
      </c>
      <c r="AI20">
        <v>3</v>
      </c>
      <c r="AJ20" s="4" t="s">
        <v>28</v>
      </c>
      <c r="AK20">
        <v>1</v>
      </c>
      <c r="AL20">
        <v>5</v>
      </c>
      <c r="AM20" s="4">
        <v>2</v>
      </c>
      <c r="AN20">
        <v>9</v>
      </c>
      <c r="AO20">
        <v>0</v>
      </c>
      <c r="AP20">
        <v>2</v>
      </c>
      <c r="AQ20">
        <v>0</v>
      </c>
      <c r="AR20" t="s">
        <v>343</v>
      </c>
      <c r="AS20">
        <v>2</v>
      </c>
    </row>
    <row r="21" spans="1:45" x14ac:dyDescent="0.3">
      <c r="A21" t="s">
        <v>269</v>
      </c>
      <c r="B21" t="s">
        <v>265</v>
      </c>
      <c r="C21" t="s">
        <v>13</v>
      </c>
      <c r="D21" t="s">
        <v>23</v>
      </c>
      <c r="E21" t="s">
        <v>15</v>
      </c>
      <c r="F21">
        <v>4.3918918918899999E-2</v>
      </c>
      <c r="G21" t="s">
        <v>266</v>
      </c>
      <c r="H21">
        <v>1</v>
      </c>
      <c r="I21">
        <v>0</v>
      </c>
      <c r="J21">
        <v>0.7</v>
      </c>
      <c r="K21">
        <f xml:space="preserve"> J21/(1-F21+(F21*J21))</f>
        <v>0.70934611434439854</v>
      </c>
      <c r="L21">
        <v>0.33</v>
      </c>
      <c r="M21">
        <f>L21/(1-F21+(F21*L21))</f>
        <v>0.34000487312471278</v>
      </c>
      <c r="N21">
        <v>1.49</v>
      </c>
      <c r="O21">
        <f>N21/(1-F21+(N21*F21))</f>
        <v>1.458610311869577</v>
      </c>
      <c r="P21">
        <v>0.28535853029205721</v>
      </c>
      <c r="Q21">
        <v>586</v>
      </c>
      <c r="R21" t="s">
        <v>111</v>
      </c>
      <c r="S21">
        <v>2002</v>
      </c>
      <c r="T21" t="s">
        <v>18</v>
      </c>
      <c r="U21" t="s">
        <v>112</v>
      </c>
      <c r="V21">
        <v>2</v>
      </c>
      <c r="W21">
        <v>0</v>
      </c>
      <c r="X21">
        <v>0</v>
      </c>
      <c r="Y21">
        <v>1</v>
      </c>
      <c r="Z21">
        <v>1</v>
      </c>
      <c r="AA21">
        <v>0</v>
      </c>
      <c r="AB21">
        <v>1</v>
      </c>
      <c r="AC21">
        <v>1</v>
      </c>
      <c r="AD21">
        <v>1</v>
      </c>
      <c r="AE21">
        <v>1</v>
      </c>
      <c r="AF21">
        <v>1</v>
      </c>
      <c r="AG21">
        <v>3</v>
      </c>
      <c r="AH21">
        <v>0</v>
      </c>
      <c r="AI21">
        <v>3</v>
      </c>
      <c r="AJ21" s="4" t="s">
        <v>28</v>
      </c>
      <c r="AK21">
        <v>1</v>
      </c>
      <c r="AL21">
        <v>5</v>
      </c>
      <c r="AM21" s="4">
        <v>2</v>
      </c>
      <c r="AN21">
        <v>10</v>
      </c>
      <c r="AO21">
        <v>0</v>
      </c>
      <c r="AP21">
        <v>2</v>
      </c>
      <c r="AQ21">
        <v>0</v>
      </c>
      <c r="AR21" t="s">
        <v>343</v>
      </c>
      <c r="AS21">
        <v>2</v>
      </c>
    </row>
    <row r="22" spans="1:45" x14ac:dyDescent="0.3">
      <c r="A22" t="s">
        <v>270</v>
      </c>
      <c r="B22" t="s">
        <v>265</v>
      </c>
      <c r="C22" t="s">
        <v>13</v>
      </c>
      <c r="D22" t="s">
        <v>23</v>
      </c>
      <c r="E22" t="s">
        <v>15</v>
      </c>
      <c r="F22">
        <v>4.3918918918899999E-2</v>
      </c>
      <c r="G22" t="s">
        <v>113</v>
      </c>
      <c r="H22">
        <v>1</v>
      </c>
      <c r="I22">
        <v>0</v>
      </c>
      <c r="K22">
        <v>0.87</v>
      </c>
      <c r="M22">
        <v>0.52</v>
      </c>
      <c r="O22">
        <v>1.45</v>
      </c>
      <c r="P22">
        <v>0.23724489795918366</v>
      </c>
      <c r="Q22">
        <v>1127</v>
      </c>
      <c r="R22" t="s">
        <v>111</v>
      </c>
      <c r="S22">
        <v>2003</v>
      </c>
      <c r="T22" t="s">
        <v>18</v>
      </c>
      <c r="U22" t="s">
        <v>112</v>
      </c>
      <c r="V22">
        <v>2</v>
      </c>
      <c r="W22">
        <v>0</v>
      </c>
      <c r="X22">
        <v>0</v>
      </c>
      <c r="Y22">
        <v>1</v>
      </c>
      <c r="Z22">
        <v>1</v>
      </c>
      <c r="AA22">
        <v>0</v>
      </c>
      <c r="AB22">
        <v>1</v>
      </c>
      <c r="AC22">
        <v>1</v>
      </c>
      <c r="AD22">
        <v>1</v>
      </c>
      <c r="AE22">
        <v>1</v>
      </c>
      <c r="AF22">
        <v>1</v>
      </c>
      <c r="AG22">
        <v>3</v>
      </c>
      <c r="AH22">
        <v>0</v>
      </c>
      <c r="AI22">
        <v>3</v>
      </c>
      <c r="AJ22" s="4" t="s">
        <v>28</v>
      </c>
      <c r="AK22">
        <v>1</v>
      </c>
      <c r="AL22">
        <v>5</v>
      </c>
      <c r="AM22" s="4">
        <v>2</v>
      </c>
      <c r="AN22">
        <v>11</v>
      </c>
      <c r="AO22">
        <v>0</v>
      </c>
      <c r="AP22">
        <v>2</v>
      </c>
      <c r="AQ22">
        <v>0</v>
      </c>
      <c r="AR22" t="s">
        <v>343</v>
      </c>
      <c r="AS22">
        <v>2</v>
      </c>
    </row>
    <row r="23" spans="1:45" x14ac:dyDescent="0.3">
      <c r="A23" t="s">
        <v>271</v>
      </c>
      <c r="B23" t="s">
        <v>265</v>
      </c>
      <c r="C23" t="s">
        <v>13</v>
      </c>
      <c r="D23" t="s">
        <v>23</v>
      </c>
      <c r="E23" t="s">
        <v>15</v>
      </c>
      <c r="F23">
        <v>4.3918918918899999E-2</v>
      </c>
      <c r="G23" t="s">
        <v>114</v>
      </c>
      <c r="H23">
        <v>2</v>
      </c>
      <c r="I23">
        <v>1</v>
      </c>
      <c r="K23">
        <v>0.28000000000000003</v>
      </c>
      <c r="M23">
        <v>0.08</v>
      </c>
      <c r="O23">
        <v>0.9</v>
      </c>
      <c r="P23">
        <v>0.20918367346938777</v>
      </c>
      <c r="Q23">
        <v>609</v>
      </c>
      <c r="R23" t="s">
        <v>111</v>
      </c>
      <c r="S23">
        <v>2004</v>
      </c>
      <c r="T23" t="s">
        <v>18</v>
      </c>
      <c r="U23" t="s">
        <v>112</v>
      </c>
      <c r="V23">
        <v>2</v>
      </c>
      <c r="W23">
        <v>0</v>
      </c>
      <c r="X23">
        <v>0</v>
      </c>
      <c r="Y23">
        <v>1</v>
      </c>
      <c r="Z23">
        <v>1</v>
      </c>
      <c r="AA23">
        <v>0</v>
      </c>
      <c r="AB23">
        <v>1</v>
      </c>
      <c r="AC23">
        <v>1</v>
      </c>
      <c r="AD23">
        <v>1</v>
      </c>
      <c r="AE23">
        <v>1</v>
      </c>
      <c r="AF23">
        <v>1</v>
      </c>
      <c r="AG23">
        <v>3</v>
      </c>
      <c r="AH23">
        <v>0</v>
      </c>
      <c r="AI23">
        <v>3</v>
      </c>
      <c r="AJ23" s="4" t="s">
        <v>28</v>
      </c>
      <c r="AK23">
        <v>1</v>
      </c>
      <c r="AL23">
        <v>5</v>
      </c>
      <c r="AM23" s="4">
        <v>2</v>
      </c>
      <c r="AN23">
        <v>12</v>
      </c>
      <c r="AO23">
        <v>0</v>
      </c>
      <c r="AP23">
        <v>2</v>
      </c>
      <c r="AQ23">
        <v>0</v>
      </c>
      <c r="AR23" t="s">
        <v>343</v>
      </c>
      <c r="AS23">
        <v>2</v>
      </c>
    </row>
    <row r="24" spans="1:45" s="28" customFormat="1" x14ac:dyDescent="0.3">
      <c r="A24" s="28" t="s">
        <v>470</v>
      </c>
      <c r="D24" s="28" t="s">
        <v>34</v>
      </c>
      <c r="E24" s="28" t="s">
        <v>53</v>
      </c>
      <c r="F24" s="28">
        <v>0.20100000000000001</v>
      </c>
      <c r="G24" s="28" t="s">
        <v>573</v>
      </c>
      <c r="H24" s="28" t="s">
        <v>52</v>
      </c>
      <c r="I24" s="28">
        <v>1</v>
      </c>
      <c r="J24" s="28">
        <v>0.70899999999999996</v>
      </c>
      <c r="K24" s="28">
        <f>(1-EXP(J24*LN(1-F24)))/F24</f>
        <v>0.73176700719299115</v>
      </c>
      <c r="L24" s="28">
        <v>0.56200000000000006</v>
      </c>
      <c r="M24" s="28">
        <f>(1-EXP(L24*LN(1-F24)))/F24</f>
        <v>0.58946162371816724</v>
      </c>
      <c r="N24" s="28">
        <v>0.88500000000000001</v>
      </c>
      <c r="O24" s="28">
        <f>(1-EXP(N24*LN(1-F24)))/F24</f>
        <v>0.8960855226283474</v>
      </c>
      <c r="P24" s="28">
        <v>0.10684342847915985</v>
      </c>
      <c r="Q24" s="28">
        <v>855</v>
      </c>
      <c r="R24" s="28" t="s">
        <v>41</v>
      </c>
      <c r="S24" s="28">
        <v>2018</v>
      </c>
      <c r="T24" s="28" t="s">
        <v>18</v>
      </c>
      <c r="U24" s="28" t="s">
        <v>574</v>
      </c>
      <c r="V24" s="28">
        <v>3</v>
      </c>
      <c r="W24" s="28">
        <v>0</v>
      </c>
      <c r="X24" s="28">
        <v>0</v>
      </c>
      <c r="Y24" s="28">
        <v>1</v>
      </c>
      <c r="Z24" s="28">
        <v>1</v>
      </c>
      <c r="AA24" s="28">
        <v>0</v>
      </c>
      <c r="AB24" s="28">
        <v>0</v>
      </c>
      <c r="AC24" s="28">
        <v>1</v>
      </c>
      <c r="AD24" s="28">
        <v>1</v>
      </c>
      <c r="AE24" s="28">
        <v>0</v>
      </c>
      <c r="AF24" s="28">
        <v>1</v>
      </c>
      <c r="AG24" s="28">
        <v>3</v>
      </c>
      <c r="AH24" s="28">
        <v>0</v>
      </c>
      <c r="AI24" s="28">
        <v>0</v>
      </c>
      <c r="AJ24" s="28">
        <v>0</v>
      </c>
      <c r="AK24" s="28">
        <v>0</v>
      </c>
      <c r="AL24" s="28">
        <v>11</v>
      </c>
      <c r="AM24" s="30" t="s">
        <v>29</v>
      </c>
      <c r="AN24" s="28">
        <v>4</v>
      </c>
      <c r="AO24" s="28">
        <v>0</v>
      </c>
      <c r="AP24" s="28">
        <v>2</v>
      </c>
      <c r="AQ24" s="31">
        <v>1</v>
      </c>
      <c r="AR24" s="28" t="s">
        <v>575</v>
      </c>
      <c r="AS24" s="28">
        <v>1</v>
      </c>
    </row>
    <row r="25" spans="1:45" x14ac:dyDescent="0.3">
      <c r="A25" t="s">
        <v>130</v>
      </c>
      <c r="B25" t="s">
        <v>52</v>
      </c>
      <c r="D25" t="s">
        <v>34</v>
      </c>
      <c r="E25" t="s">
        <v>53</v>
      </c>
      <c r="F25">
        <v>7.8259999999999996E-2</v>
      </c>
      <c r="G25" t="s">
        <v>272</v>
      </c>
      <c r="H25">
        <v>0</v>
      </c>
      <c r="I25">
        <v>1</v>
      </c>
      <c r="J25">
        <v>0.81</v>
      </c>
      <c r="K25">
        <f xml:space="preserve"> (1- EXP(J25*(LN(1-F25))))/F25</f>
        <v>0.81621748532251959</v>
      </c>
      <c r="L25">
        <v>0.69</v>
      </c>
      <c r="M25">
        <f xml:space="preserve"> (1-EXP(L25*LN(1-F25)))/F25</f>
        <v>0.69866957319602363</v>
      </c>
      <c r="N25">
        <v>0.94</v>
      </c>
      <c r="O25">
        <f xml:space="preserve"> (1-EXP(N25*LN(1-F25)))/F25</f>
        <v>0.94227054178197012</v>
      </c>
      <c r="P25">
        <v>6.2143104231108796E-2</v>
      </c>
      <c r="Q25">
        <v>2351</v>
      </c>
      <c r="R25" t="s">
        <v>96</v>
      </c>
      <c r="S25">
        <v>2014</v>
      </c>
      <c r="T25" t="s">
        <v>18</v>
      </c>
      <c r="U25" t="s">
        <v>131</v>
      </c>
      <c r="V25">
        <v>3</v>
      </c>
      <c r="W25">
        <v>0</v>
      </c>
      <c r="X25">
        <v>0</v>
      </c>
      <c r="Y25">
        <v>1</v>
      </c>
      <c r="Z25">
        <v>1</v>
      </c>
      <c r="AA25">
        <v>1</v>
      </c>
      <c r="AB25">
        <v>1</v>
      </c>
      <c r="AC25">
        <v>1</v>
      </c>
      <c r="AD25">
        <v>1</v>
      </c>
      <c r="AE25">
        <v>1</v>
      </c>
      <c r="AF25">
        <v>1</v>
      </c>
      <c r="AG25">
        <v>3</v>
      </c>
      <c r="AH25">
        <v>1</v>
      </c>
      <c r="AI25">
        <v>3</v>
      </c>
      <c r="AJ25" s="4">
        <v>0</v>
      </c>
      <c r="AK25">
        <v>0</v>
      </c>
      <c r="AL25">
        <v>4.5</v>
      </c>
      <c r="AM25" s="4">
        <v>1</v>
      </c>
      <c r="AN25">
        <v>21</v>
      </c>
      <c r="AO25">
        <v>0</v>
      </c>
      <c r="AP25">
        <v>2</v>
      </c>
      <c r="AQ25">
        <v>0</v>
      </c>
      <c r="AR25" t="s">
        <v>347</v>
      </c>
      <c r="AS25">
        <v>1</v>
      </c>
    </row>
    <row r="26" spans="1:45" x14ac:dyDescent="0.3">
      <c r="A26" t="s">
        <v>464</v>
      </c>
      <c r="B26" t="s">
        <v>534</v>
      </c>
      <c r="C26" t="s">
        <v>22</v>
      </c>
      <c r="D26" t="s">
        <v>14</v>
      </c>
      <c r="E26" t="s">
        <v>53</v>
      </c>
      <c r="F26">
        <v>0.11940000000000001</v>
      </c>
      <c r="G26" t="s">
        <v>535</v>
      </c>
      <c r="H26" s="28">
        <v>1</v>
      </c>
      <c r="I26">
        <v>1</v>
      </c>
      <c r="J26">
        <v>0.91</v>
      </c>
      <c r="K26">
        <f>(1-EXP(J26*LN(1-F26)))/F26</f>
        <v>0.91511583977539512</v>
      </c>
      <c r="L26">
        <v>0.5</v>
      </c>
      <c r="M26">
        <f>(1-EXP(L26*LN(1-F26)))/F26</f>
        <v>0.51588862189071905</v>
      </c>
      <c r="N26">
        <v>1.64</v>
      </c>
      <c r="O26">
        <f>(1-EXP(N26*LN(1-F26)))/F26</f>
        <v>1.5764024215273638</v>
      </c>
      <c r="P26">
        <f>(LN(O26) - LN(M26))/(2*1.96)</f>
        <v>0.28495145109645842</v>
      </c>
      <c r="Q26" s="26">
        <v>779</v>
      </c>
      <c r="R26" s="27" t="s">
        <v>25</v>
      </c>
      <c r="S26">
        <v>2019</v>
      </c>
      <c r="T26" t="s">
        <v>18</v>
      </c>
      <c r="U26" t="s">
        <v>536</v>
      </c>
      <c r="V26">
        <v>1</v>
      </c>
      <c r="W26">
        <v>0</v>
      </c>
      <c r="X26">
        <v>0</v>
      </c>
      <c r="Y26">
        <v>1</v>
      </c>
      <c r="Z26">
        <v>1</v>
      </c>
      <c r="AA26">
        <v>0</v>
      </c>
      <c r="AB26">
        <v>0</v>
      </c>
      <c r="AC26">
        <v>0</v>
      </c>
      <c r="AD26">
        <v>1</v>
      </c>
      <c r="AE26">
        <v>0</v>
      </c>
      <c r="AF26">
        <v>0</v>
      </c>
      <c r="AG26">
        <v>1</v>
      </c>
      <c r="AH26">
        <v>0</v>
      </c>
      <c r="AI26">
        <v>0</v>
      </c>
      <c r="AJ26">
        <v>1</v>
      </c>
      <c r="AK26">
        <v>0</v>
      </c>
      <c r="AL26">
        <v>44</v>
      </c>
      <c r="AM26" s="4">
        <v>3</v>
      </c>
      <c r="AN26">
        <v>4</v>
      </c>
      <c r="AO26">
        <v>0</v>
      </c>
      <c r="AP26">
        <v>2</v>
      </c>
      <c r="AQ26" s="9">
        <v>0</v>
      </c>
      <c r="AR26" t="s">
        <v>537</v>
      </c>
      <c r="AS26">
        <v>1</v>
      </c>
    </row>
    <row r="27" spans="1:45" x14ac:dyDescent="0.3">
      <c r="A27" t="s">
        <v>461</v>
      </c>
      <c r="B27" t="s">
        <v>576</v>
      </c>
      <c r="C27" t="s">
        <v>22</v>
      </c>
      <c r="D27" t="s">
        <v>577</v>
      </c>
      <c r="E27" t="s">
        <v>53</v>
      </c>
      <c r="F27">
        <v>7.8799999999999995E-2</v>
      </c>
      <c r="G27" t="s">
        <v>578</v>
      </c>
      <c r="H27">
        <v>2</v>
      </c>
      <c r="I27">
        <v>1</v>
      </c>
      <c r="J27">
        <v>0.49</v>
      </c>
      <c r="K27">
        <f>(1-EXP(J27*LN(1-F27)))/F27</f>
        <v>0.50025702673939842</v>
      </c>
      <c r="L27">
        <v>0.22</v>
      </c>
      <c r="M27">
        <f xml:space="preserve"> (1-EXP(L27*LN(1-F27)))/F27</f>
        <v>0.22709556284953722</v>
      </c>
      <c r="N27">
        <v>1.1200000000000001</v>
      </c>
      <c r="O27">
        <f xml:space="preserve"> (1-EXP(N27*LN(1-F27)))/F27</f>
        <v>1.1145774894405422</v>
      </c>
      <c r="P27">
        <f>(LN(O27) - LN(M27))/(2*1.96)</f>
        <v>0.40583157352913551</v>
      </c>
      <c r="Q27">
        <v>1076</v>
      </c>
      <c r="R27" s="27" t="s">
        <v>41</v>
      </c>
      <c r="S27">
        <v>2019</v>
      </c>
      <c r="T27" t="s">
        <v>18</v>
      </c>
      <c r="U27" s="27" t="s">
        <v>579</v>
      </c>
      <c r="V27">
        <v>3</v>
      </c>
      <c r="W27">
        <v>0</v>
      </c>
      <c r="X27">
        <v>0</v>
      </c>
      <c r="Y27">
        <v>1</v>
      </c>
      <c r="Z27">
        <v>1</v>
      </c>
      <c r="AA27">
        <v>0</v>
      </c>
      <c r="AB27">
        <v>1</v>
      </c>
      <c r="AC27">
        <v>1</v>
      </c>
      <c r="AD27">
        <v>1</v>
      </c>
      <c r="AE27">
        <v>1</v>
      </c>
      <c r="AF27">
        <v>1</v>
      </c>
      <c r="AG27">
        <v>3</v>
      </c>
      <c r="AH27">
        <v>1</v>
      </c>
      <c r="AI27">
        <v>0</v>
      </c>
      <c r="AJ27">
        <v>0</v>
      </c>
      <c r="AK27">
        <v>0</v>
      </c>
      <c r="AL27">
        <v>4.0999999999999996</v>
      </c>
      <c r="AM27" s="4">
        <v>1</v>
      </c>
      <c r="AN27">
        <v>8</v>
      </c>
      <c r="AO27">
        <v>0</v>
      </c>
      <c r="AP27">
        <v>2</v>
      </c>
      <c r="AQ27" s="9">
        <v>0</v>
      </c>
      <c r="AR27" t="s">
        <v>580</v>
      </c>
      <c r="AS27">
        <v>1</v>
      </c>
    </row>
    <row r="28" spans="1:45" x14ac:dyDescent="0.3">
      <c r="A28" t="s">
        <v>273</v>
      </c>
      <c r="B28" t="s">
        <v>137</v>
      </c>
      <c r="C28" t="s">
        <v>13</v>
      </c>
      <c r="D28" t="s">
        <v>138</v>
      </c>
      <c r="E28" t="s">
        <v>53</v>
      </c>
      <c r="F28">
        <v>7.2590000000000002E-2</v>
      </c>
      <c r="G28" t="s">
        <v>139</v>
      </c>
      <c r="H28">
        <v>1</v>
      </c>
      <c r="I28">
        <v>0</v>
      </c>
      <c r="J28">
        <v>1.07</v>
      </c>
      <c r="K28">
        <f xml:space="preserve"> (1- EXP(J28*(LN(1-F28))))/F28</f>
        <v>1.0672180921580032</v>
      </c>
      <c r="L28">
        <v>0.73</v>
      </c>
      <c r="M28">
        <f xml:space="preserve"> (1-EXP(L28*LN(1-F28)))/F28</f>
        <v>0.73738308679616948</v>
      </c>
      <c r="N28">
        <v>1.57</v>
      </c>
      <c r="O28">
        <f xml:space="preserve"> (1-EXP(N28*LN(1-F28)))/F28</f>
        <v>1.5371725672358605</v>
      </c>
      <c r="P28">
        <v>0.20402792868359465</v>
      </c>
      <c r="Q28">
        <v>1013</v>
      </c>
      <c r="R28" t="s">
        <v>41</v>
      </c>
      <c r="S28">
        <v>2005</v>
      </c>
      <c r="T28" t="s">
        <v>18</v>
      </c>
      <c r="U28" t="s">
        <v>140</v>
      </c>
      <c r="V28">
        <v>2</v>
      </c>
      <c r="W28">
        <v>1</v>
      </c>
      <c r="X28">
        <v>0</v>
      </c>
      <c r="Y28">
        <v>0</v>
      </c>
      <c r="Z28">
        <v>1</v>
      </c>
      <c r="AA28">
        <v>1</v>
      </c>
      <c r="AB28">
        <v>0</v>
      </c>
      <c r="AC28">
        <v>1</v>
      </c>
      <c r="AD28">
        <v>1</v>
      </c>
      <c r="AE28">
        <v>1</v>
      </c>
      <c r="AF28">
        <v>0</v>
      </c>
      <c r="AG28">
        <v>3</v>
      </c>
      <c r="AH28">
        <v>1</v>
      </c>
      <c r="AI28">
        <v>3</v>
      </c>
      <c r="AJ28" s="4">
        <v>0</v>
      </c>
      <c r="AK28">
        <v>0</v>
      </c>
      <c r="AL28">
        <v>6</v>
      </c>
      <c r="AM28" s="4">
        <v>2</v>
      </c>
      <c r="AN28">
        <v>11</v>
      </c>
      <c r="AO28">
        <v>0</v>
      </c>
      <c r="AP28">
        <v>3</v>
      </c>
      <c r="AQ28">
        <v>0</v>
      </c>
      <c r="AR28" t="s">
        <v>349</v>
      </c>
      <c r="AS28">
        <v>1</v>
      </c>
    </row>
    <row r="29" spans="1:45" x14ac:dyDescent="0.3">
      <c r="A29" t="s">
        <v>274</v>
      </c>
      <c r="B29" t="s">
        <v>137</v>
      </c>
      <c r="C29" t="s">
        <v>13</v>
      </c>
      <c r="D29" t="s">
        <v>138</v>
      </c>
      <c r="E29" t="s">
        <v>53</v>
      </c>
      <c r="F29">
        <v>7.2590000000000002E-2</v>
      </c>
      <c r="G29" t="s">
        <v>142</v>
      </c>
      <c r="H29">
        <v>2</v>
      </c>
      <c r="I29">
        <v>0</v>
      </c>
      <c r="J29">
        <v>0.92</v>
      </c>
      <c r="K29">
        <f xml:space="preserve"> (1- EXP(J29*(LN(1-F29))))/F29</f>
        <v>0.92274387878100661</v>
      </c>
      <c r="L29">
        <v>0.62</v>
      </c>
      <c r="M29">
        <f xml:space="preserve"> (1-EXP(L29*LN(1-F29)))/F29</f>
        <v>0.62884960688154712</v>
      </c>
      <c r="N29">
        <v>1.39</v>
      </c>
      <c r="O29">
        <f xml:space="preserve"> (1-EXP(N29*LN(1-F29)))/F29</f>
        <v>1.3700252491759564</v>
      </c>
      <c r="P29">
        <v>0.18907541895265542</v>
      </c>
      <c r="Q29">
        <v>1013</v>
      </c>
      <c r="R29" t="s">
        <v>41</v>
      </c>
      <c r="S29">
        <v>2005</v>
      </c>
      <c r="T29" t="s">
        <v>18</v>
      </c>
      <c r="U29" t="s">
        <v>140</v>
      </c>
      <c r="V29">
        <v>2</v>
      </c>
      <c r="W29">
        <v>1</v>
      </c>
      <c r="X29">
        <v>0</v>
      </c>
      <c r="Y29">
        <v>0</v>
      </c>
      <c r="Z29">
        <v>1</v>
      </c>
      <c r="AA29">
        <v>1</v>
      </c>
      <c r="AB29">
        <v>0</v>
      </c>
      <c r="AC29">
        <v>1</v>
      </c>
      <c r="AD29">
        <v>1</v>
      </c>
      <c r="AE29">
        <v>1</v>
      </c>
      <c r="AF29">
        <v>0</v>
      </c>
      <c r="AG29">
        <v>3</v>
      </c>
      <c r="AH29">
        <v>1</v>
      </c>
      <c r="AI29">
        <v>3</v>
      </c>
      <c r="AJ29" s="4">
        <v>0</v>
      </c>
      <c r="AK29">
        <v>0</v>
      </c>
      <c r="AL29">
        <v>6</v>
      </c>
      <c r="AM29" s="4">
        <v>2</v>
      </c>
      <c r="AN29">
        <v>11</v>
      </c>
      <c r="AO29">
        <v>0</v>
      </c>
      <c r="AP29">
        <v>3</v>
      </c>
      <c r="AQ29">
        <v>0</v>
      </c>
      <c r="AR29" t="s">
        <v>349</v>
      </c>
      <c r="AS29">
        <v>1</v>
      </c>
    </row>
    <row r="30" spans="1:45" x14ac:dyDescent="0.3">
      <c r="A30" t="s">
        <v>143</v>
      </c>
      <c r="B30" t="s">
        <v>137</v>
      </c>
      <c r="C30" t="s">
        <v>13</v>
      </c>
      <c r="D30" s="1" t="s">
        <v>138</v>
      </c>
      <c r="E30" s="1" t="s">
        <v>53</v>
      </c>
      <c r="F30">
        <v>7.2590000000000002E-2</v>
      </c>
      <c r="G30" t="s">
        <v>144</v>
      </c>
      <c r="H30">
        <v>2</v>
      </c>
      <c r="I30">
        <v>1</v>
      </c>
      <c r="J30">
        <v>0.7</v>
      </c>
      <c r="K30">
        <f xml:space="preserve"> (1- EXP(J30*(LN(1-F30))))/F30</f>
        <v>0.70787221648198251</v>
      </c>
      <c r="L30">
        <v>0.44</v>
      </c>
      <c r="M30">
        <f xml:space="preserve"> (1-EXP(L30*LN(1-F30)))/F30</f>
        <v>0.44929720179458199</v>
      </c>
      <c r="N30">
        <v>1.1299999999999999</v>
      </c>
      <c r="O30">
        <f xml:space="preserve"> (1-EXP(N30*LN(1-F30)))/F30</f>
        <v>1.1245520501512092</v>
      </c>
      <c r="P30">
        <v>0.17225888988689469</v>
      </c>
      <c r="Q30">
        <v>1013</v>
      </c>
      <c r="R30" t="s">
        <v>41</v>
      </c>
      <c r="S30">
        <v>2005</v>
      </c>
      <c r="T30" t="s">
        <v>18</v>
      </c>
      <c r="U30" t="s">
        <v>140</v>
      </c>
      <c r="V30">
        <v>2</v>
      </c>
      <c r="W30">
        <v>1</v>
      </c>
      <c r="X30">
        <v>0</v>
      </c>
      <c r="Y30">
        <v>0</v>
      </c>
      <c r="Z30">
        <v>1</v>
      </c>
      <c r="AA30">
        <v>1</v>
      </c>
      <c r="AB30">
        <v>0</v>
      </c>
      <c r="AC30">
        <v>1</v>
      </c>
      <c r="AD30">
        <v>1</v>
      </c>
      <c r="AE30">
        <v>1</v>
      </c>
      <c r="AF30">
        <v>0</v>
      </c>
      <c r="AG30">
        <v>3</v>
      </c>
      <c r="AH30">
        <v>1</v>
      </c>
      <c r="AI30">
        <v>3</v>
      </c>
      <c r="AJ30" s="4">
        <v>0</v>
      </c>
      <c r="AK30">
        <v>0</v>
      </c>
      <c r="AL30">
        <v>6</v>
      </c>
      <c r="AM30" s="4">
        <v>2</v>
      </c>
      <c r="AN30">
        <v>11</v>
      </c>
      <c r="AO30">
        <v>0</v>
      </c>
      <c r="AP30">
        <v>3</v>
      </c>
      <c r="AQ30">
        <v>0</v>
      </c>
      <c r="AR30" t="s">
        <v>349</v>
      </c>
      <c r="AS30">
        <v>1</v>
      </c>
    </row>
    <row r="31" spans="1:45" x14ac:dyDescent="0.3">
      <c r="A31" t="s">
        <v>275</v>
      </c>
      <c r="B31" t="s">
        <v>276</v>
      </c>
      <c r="C31" t="s">
        <v>13</v>
      </c>
      <c r="D31" t="s">
        <v>14</v>
      </c>
      <c r="E31" t="s">
        <v>15</v>
      </c>
      <c r="F31">
        <v>3.8740920096799997E-2</v>
      </c>
      <c r="G31" t="s">
        <v>277</v>
      </c>
      <c r="H31">
        <v>2</v>
      </c>
      <c r="I31">
        <v>1</v>
      </c>
      <c r="K31">
        <v>0.36</v>
      </c>
      <c r="M31">
        <v>0.17</v>
      </c>
      <c r="O31">
        <v>0.81</v>
      </c>
      <c r="P31">
        <v>0.16326530612244899</v>
      </c>
      <c r="Q31">
        <v>1239</v>
      </c>
      <c r="R31" s="8" t="s">
        <v>176</v>
      </c>
      <c r="S31" s="8">
        <v>2005</v>
      </c>
      <c r="T31" s="8" t="s">
        <v>18</v>
      </c>
      <c r="U31" s="8" t="s">
        <v>278</v>
      </c>
      <c r="V31" s="8">
        <v>1</v>
      </c>
      <c r="W31" s="8">
        <v>1</v>
      </c>
      <c r="X31" s="8">
        <v>0</v>
      </c>
      <c r="Y31" s="8">
        <v>0</v>
      </c>
      <c r="Z31" s="8">
        <v>1</v>
      </c>
      <c r="AA31" s="8">
        <v>0</v>
      </c>
      <c r="AB31" s="8">
        <v>1</v>
      </c>
      <c r="AC31" s="8">
        <v>1</v>
      </c>
      <c r="AD31" s="8">
        <v>1</v>
      </c>
      <c r="AE31" s="8">
        <v>1</v>
      </c>
      <c r="AF31" s="8">
        <v>1</v>
      </c>
      <c r="AG31">
        <v>3</v>
      </c>
      <c r="AH31" s="8">
        <v>1</v>
      </c>
      <c r="AI31" s="8">
        <v>0</v>
      </c>
      <c r="AJ31" s="17" t="s">
        <v>28</v>
      </c>
      <c r="AK31" s="8">
        <v>1</v>
      </c>
      <c r="AL31">
        <v>21</v>
      </c>
      <c r="AM31" s="17">
        <v>3</v>
      </c>
      <c r="AN31" s="8">
        <v>13</v>
      </c>
      <c r="AO31" s="8">
        <v>0</v>
      </c>
      <c r="AP31">
        <v>1</v>
      </c>
      <c r="AQ31">
        <v>0</v>
      </c>
      <c r="AR31" t="s">
        <v>366</v>
      </c>
      <c r="AS31">
        <v>1</v>
      </c>
    </row>
    <row r="32" spans="1:45" x14ac:dyDescent="0.3">
      <c r="A32" t="s">
        <v>279</v>
      </c>
      <c r="B32" s="22" t="s">
        <v>280</v>
      </c>
      <c r="C32" s="22" t="s">
        <v>13</v>
      </c>
      <c r="D32" s="22" t="s">
        <v>14</v>
      </c>
      <c r="E32" s="22" t="s">
        <v>53</v>
      </c>
      <c r="F32" s="23">
        <v>7.2096099999999996E-2</v>
      </c>
      <c r="G32" s="22" t="s">
        <v>281</v>
      </c>
      <c r="H32" s="24">
        <v>2</v>
      </c>
      <c r="I32" s="24">
        <v>1</v>
      </c>
      <c r="J32" s="24">
        <v>0.95</v>
      </c>
      <c r="K32">
        <f xml:space="preserve"> (1- EXP(J32*(LN(1-F32))))/F32</f>
        <v>0.95175715976910902</v>
      </c>
      <c r="L32" s="24">
        <v>0.5</v>
      </c>
      <c r="M32">
        <f xml:space="preserve"> (1-EXP(L32*LN(1-F32)))/F32</f>
        <v>0.50935229754928824</v>
      </c>
      <c r="N32" s="24">
        <v>1.8</v>
      </c>
      <c r="O32">
        <f xml:space="preserve"> (1-EXP(N32*LN(1-F32)))/F32</f>
        <v>1.7478357369274518</v>
      </c>
      <c r="P32">
        <v>0.31593965290259279</v>
      </c>
      <c r="Q32" s="24">
        <v>749</v>
      </c>
      <c r="R32" t="s">
        <v>148</v>
      </c>
      <c r="S32">
        <v>2008</v>
      </c>
      <c r="T32" t="s">
        <v>18</v>
      </c>
      <c r="U32" t="s">
        <v>149</v>
      </c>
      <c r="V32">
        <v>2</v>
      </c>
      <c r="W32">
        <v>0</v>
      </c>
      <c r="X32">
        <v>0</v>
      </c>
      <c r="Y32">
        <v>1</v>
      </c>
      <c r="Z32">
        <v>1</v>
      </c>
      <c r="AA32">
        <v>0</v>
      </c>
      <c r="AB32">
        <v>1</v>
      </c>
      <c r="AC32">
        <v>1</v>
      </c>
      <c r="AD32">
        <v>1</v>
      </c>
      <c r="AE32">
        <v>1</v>
      </c>
      <c r="AF32" s="4" t="s">
        <v>28</v>
      </c>
      <c r="AG32">
        <v>3</v>
      </c>
      <c r="AH32">
        <v>1</v>
      </c>
      <c r="AI32">
        <v>3</v>
      </c>
      <c r="AJ32" s="4" t="s">
        <v>28</v>
      </c>
      <c r="AK32">
        <v>0</v>
      </c>
      <c r="AL32" s="8">
        <v>3.9</v>
      </c>
      <c r="AM32" s="4">
        <v>1</v>
      </c>
      <c r="AN32">
        <v>9</v>
      </c>
      <c r="AO32">
        <v>0</v>
      </c>
      <c r="AP32">
        <v>2</v>
      </c>
      <c r="AQ32">
        <v>0</v>
      </c>
      <c r="AR32" t="s">
        <v>350</v>
      </c>
      <c r="AS32">
        <v>1</v>
      </c>
    </row>
    <row r="33" spans="1:45" x14ac:dyDescent="0.3">
      <c r="A33" t="s">
        <v>282</v>
      </c>
      <c r="B33" t="s">
        <v>283</v>
      </c>
      <c r="C33" t="s">
        <v>13</v>
      </c>
      <c r="D33" t="s">
        <v>14</v>
      </c>
      <c r="E33" t="s">
        <v>15</v>
      </c>
      <c r="F33">
        <v>0.08</v>
      </c>
      <c r="G33" t="s">
        <v>284</v>
      </c>
      <c r="H33">
        <v>2</v>
      </c>
      <c r="I33">
        <v>1</v>
      </c>
      <c r="K33">
        <v>0.94</v>
      </c>
      <c r="M33">
        <v>0.47</v>
      </c>
      <c r="O33">
        <v>1.77</v>
      </c>
      <c r="P33">
        <v>0.33163265306122452</v>
      </c>
      <c r="Q33">
        <v>300</v>
      </c>
      <c r="R33" t="s">
        <v>96</v>
      </c>
      <c r="S33">
        <v>2011</v>
      </c>
      <c r="T33" t="s">
        <v>18</v>
      </c>
      <c r="U33" t="s">
        <v>285</v>
      </c>
      <c r="V33">
        <v>2</v>
      </c>
      <c r="W33">
        <v>0</v>
      </c>
      <c r="X33">
        <v>0</v>
      </c>
      <c r="Y33">
        <v>1</v>
      </c>
      <c r="Z33">
        <v>0</v>
      </c>
      <c r="AA33">
        <v>0</v>
      </c>
      <c r="AB33">
        <v>0</v>
      </c>
      <c r="AC33">
        <v>1</v>
      </c>
      <c r="AD33">
        <v>1</v>
      </c>
      <c r="AE33">
        <v>0</v>
      </c>
      <c r="AF33" s="4" t="s">
        <v>28</v>
      </c>
      <c r="AG33">
        <v>3</v>
      </c>
      <c r="AH33">
        <v>0</v>
      </c>
      <c r="AI33">
        <v>3</v>
      </c>
      <c r="AJ33" s="4">
        <v>0</v>
      </c>
      <c r="AK33">
        <v>0</v>
      </c>
      <c r="AL33">
        <v>12</v>
      </c>
      <c r="AM33" s="4">
        <v>2</v>
      </c>
      <c r="AN33">
        <v>4</v>
      </c>
      <c r="AO33">
        <v>0</v>
      </c>
      <c r="AP33">
        <v>3</v>
      </c>
      <c r="AQ33">
        <v>0</v>
      </c>
      <c r="AR33" t="s">
        <v>367</v>
      </c>
      <c r="AS33">
        <v>1</v>
      </c>
    </row>
    <row r="34" spans="1:45" x14ac:dyDescent="0.3">
      <c r="A34" t="s">
        <v>286</v>
      </c>
      <c r="B34" t="s">
        <v>287</v>
      </c>
      <c r="C34" t="s">
        <v>22</v>
      </c>
      <c r="D34" t="s">
        <v>45</v>
      </c>
      <c r="E34" t="s">
        <v>53</v>
      </c>
      <c r="F34">
        <v>0.15</v>
      </c>
      <c r="G34" t="s">
        <v>288</v>
      </c>
      <c r="H34">
        <v>2</v>
      </c>
      <c r="I34">
        <v>1</v>
      </c>
      <c r="J34">
        <v>0.67</v>
      </c>
      <c r="K34">
        <f t="shared" ref="K34:K43" si="0" xml:space="preserve"> (1- EXP(J34*(LN(1-F34))))/F34</f>
        <v>0.68779239041988427</v>
      </c>
      <c r="L34">
        <v>0.47</v>
      </c>
      <c r="M34">
        <f t="shared" ref="M34:M43" si="1" xml:space="preserve"> (1-EXP(L34*LN(1-F34)))/F34</f>
        <v>0.49026351325941464</v>
      </c>
      <c r="N34">
        <v>0.95</v>
      </c>
      <c r="O34">
        <f t="shared" ref="O34:O43" si="2" xml:space="preserve"> (1-EXP(N34*LN(1-F34)))/F34</f>
        <v>0.9537653743385488</v>
      </c>
      <c r="P34">
        <v>0.11824027068345259</v>
      </c>
      <c r="Q34">
        <v>970</v>
      </c>
      <c r="R34" t="s">
        <v>41</v>
      </c>
      <c r="S34">
        <v>2009</v>
      </c>
      <c r="T34" t="s">
        <v>18</v>
      </c>
      <c r="U34" t="s">
        <v>289</v>
      </c>
      <c r="V34">
        <v>2</v>
      </c>
      <c r="W34">
        <v>0</v>
      </c>
      <c r="X34">
        <v>0</v>
      </c>
      <c r="Y34">
        <v>1</v>
      </c>
      <c r="Z34">
        <v>1</v>
      </c>
      <c r="AA34">
        <v>1</v>
      </c>
      <c r="AB34">
        <v>1</v>
      </c>
      <c r="AC34">
        <v>1</v>
      </c>
      <c r="AD34">
        <v>1</v>
      </c>
      <c r="AE34">
        <v>1</v>
      </c>
      <c r="AF34">
        <v>1</v>
      </c>
      <c r="AG34">
        <v>3</v>
      </c>
      <c r="AH34">
        <v>1</v>
      </c>
      <c r="AI34">
        <v>3</v>
      </c>
      <c r="AJ34" s="4">
        <v>0</v>
      </c>
      <c r="AK34">
        <v>0</v>
      </c>
      <c r="AL34">
        <v>5.4</v>
      </c>
      <c r="AM34" s="4">
        <v>2</v>
      </c>
      <c r="AN34">
        <v>15</v>
      </c>
      <c r="AO34">
        <v>0</v>
      </c>
      <c r="AP34">
        <v>2</v>
      </c>
      <c r="AQ34">
        <v>0</v>
      </c>
      <c r="AR34" t="s">
        <v>368</v>
      </c>
      <c r="AS34">
        <v>1</v>
      </c>
    </row>
    <row r="35" spans="1:45" x14ac:dyDescent="0.3">
      <c r="A35" t="s">
        <v>290</v>
      </c>
      <c r="B35" t="s">
        <v>287</v>
      </c>
      <c r="C35" t="s">
        <v>22</v>
      </c>
      <c r="D35" t="s">
        <v>45</v>
      </c>
      <c r="E35" t="s">
        <v>53</v>
      </c>
      <c r="F35">
        <v>0.15</v>
      </c>
      <c r="G35" t="s">
        <v>291</v>
      </c>
      <c r="H35">
        <v>1</v>
      </c>
      <c r="I35">
        <v>0</v>
      </c>
      <c r="J35">
        <v>0.75</v>
      </c>
      <c r="K35">
        <f t="shared" si="0"/>
        <v>0.7650236605203824</v>
      </c>
      <c r="L35">
        <v>0.54</v>
      </c>
      <c r="M35">
        <f t="shared" si="1"/>
        <v>0.56013011715138583</v>
      </c>
      <c r="N35">
        <v>1.04</v>
      </c>
      <c r="O35">
        <f t="shared" si="2"/>
        <v>1.0367181468326634</v>
      </c>
      <c r="P35">
        <v>0.12157857900032591</v>
      </c>
      <c r="Q35">
        <v>970</v>
      </c>
      <c r="R35" t="s">
        <v>41</v>
      </c>
      <c r="S35">
        <v>2009</v>
      </c>
      <c r="T35" t="s">
        <v>18</v>
      </c>
      <c r="U35" t="s">
        <v>289</v>
      </c>
      <c r="V35">
        <v>2</v>
      </c>
      <c r="W35">
        <v>0</v>
      </c>
      <c r="X35">
        <v>0</v>
      </c>
      <c r="Y35">
        <v>1</v>
      </c>
      <c r="Z35">
        <v>1</v>
      </c>
      <c r="AA35">
        <v>1</v>
      </c>
      <c r="AB35">
        <v>1</v>
      </c>
      <c r="AC35">
        <v>1</v>
      </c>
      <c r="AD35">
        <v>1</v>
      </c>
      <c r="AE35">
        <v>1</v>
      </c>
      <c r="AF35">
        <v>1</v>
      </c>
      <c r="AG35">
        <v>3</v>
      </c>
      <c r="AH35">
        <v>1</v>
      </c>
      <c r="AI35">
        <v>3</v>
      </c>
      <c r="AJ35" s="4">
        <v>0</v>
      </c>
      <c r="AK35">
        <v>0</v>
      </c>
      <c r="AL35">
        <v>5.4</v>
      </c>
      <c r="AM35" s="4">
        <v>2</v>
      </c>
      <c r="AN35">
        <v>15</v>
      </c>
      <c r="AO35">
        <v>0</v>
      </c>
      <c r="AP35">
        <v>2</v>
      </c>
      <c r="AQ35">
        <v>0</v>
      </c>
      <c r="AR35" t="s">
        <v>368</v>
      </c>
      <c r="AS35">
        <v>1</v>
      </c>
    </row>
    <row r="36" spans="1:45" x14ac:dyDescent="0.3">
      <c r="A36" t="s">
        <v>585</v>
      </c>
      <c r="B36" t="s">
        <v>87</v>
      </c>
      <c r="C36" t="s">
        <v>13</v>
      </c>
      <c r="D36" t="s">
        <v>91</v>
      </c>
      <c r="E36" t="s">
        <v>53</v>
      </c>
      <c r="F36">
        <v>3.6676977463500002E-2</v>
      </c>
      <c r="G36" t="s">
        <v>170</v>
      </c>
      <c r="H36">
        <v>2</v>
      </c>
      <c r="I36">
        <v>0</v>
      </c>
      <c r="J36">
        <v>0.56000000000000005</v>
      </c>
      <c r="K36">
        <f t="shared" si="0"/>
        <v>0.56459997933942052</v>
      </c>
      <c r="L36">
        <v>0.17</v>
      </c>
      <c r="M36">
        <f t="shared" si="1"/>
        <v>0.17264699785465396</v>
      </c>
      <c r="N36">
        <v>1.86</v>
      </c>
      <c r="O36">
        <f t="shared" si="2"/>
        <v>1.8306150119305022</v>
      </c>
      <c r="P36">
        <v>0.42295102399894091</v>
      </c>
      <c r="Q36">
        <v>474</v>
      </c>
      <c r="R36" t="s">
        <v>41</v>
      </c>
      <c r="S36">
        <v>2008</v>
      </c>
      <c r="T36" t="s">
        <v>18</v>
      </c>
      <c r="U36" t="s">
        <v>169</v>
      </c>
      <c r="V36">
        <v>2</v>
      </c>
      <c r="W36">
        <v>0</v>
      </c>
      <c r="X36">
        <v>0</v>
      </c>
      <c r="Y36">
        <v>1</v>
      </c>
      <c r="Z36">
        <v>1</v>
      </c>
      <c r="AA36">
        <v>1</v>
      </c>
      <c r="AB36">
        <v>1</v>
      </c>
      <c r="AC36">
        <v>1</v>
      </c>
      <c r="AD36">
        <v>1</v>
      </c>
      <c r="AE36">
        <v>1</v>
      </c>
      <c r="AF36">
        <v>1</v>
      </c>
      <c r="AG36">
        <v>3</v>
      </c>
      <c r="AH36">
        <v>1</v>
      </c>
      <c r="AI36">
        <v>3</v>
      </c>
      <c r="AJ36" s="4" t="s">
        <v>28</v>
      </c>
      <c r="AK36">
        <v>0</v>
      </c>
      <c r="AL36">
        <v>6.1</v>
      </c>
      <c r="AM36" s="4">
        <v>2</v>
      </c>
      <c r="AN36">
        <v>13</v>
      </c>
      <c r="AO36">
        <v>0</v>
      </c>
      <c r="AP36">
        <v>2</v>
      </c>
      <c r="AQ36">
        <v>0</v>
      </c>
      <c r="AR36" t="s">
        <v>355</v>
      </c>
      <c r="AS36">
        <v>1</v>
      </c>
    </row>
    <row r="37" spans="1:45" x14ac:dyDescent="0.3">
      <c r="A37" t="s">
        <v>586</v>
      </c>
      <c r="B37" t="s">
        <v>87</v>
      </c>
      <c r="C37" t="s">
        <v>13</v>
      </c>
      <c r="D37" t="s">
        <v>91</v>
      </c>
      <c r="E37" t="s">
        <v>53</v>
      </c>
      <c r="F37">
        <v>3.6676977463500002E-2</v>
      </c>
      <c r="G37" t="s">
        <v>168</v>
      </c>
      <c r="H37">
        <v>2</v>
      </c>
      <c r="I37">
        <v>1</v>
      </c>
      <c r="J37">
        <v>1.57</v>
      </c>
      <c r="K37">
        <f t="shared" si="0"/>
        <v>1.5535014608409097</v>
      </c>
      <c r="L37">
        <v>0.61</v>
      </c>
      <c r="M37">
        <f t="shared" si="1"/>
        <v>0.6144385314166606</v>
      </c>
      <c r="N37">
        <v>4</v>
      </c>
      <c r="O37">
        <f t="shared" si="2"/>
        <v>3.7852696000275565</v>
      </c>
      <c r="P37">
        <v>0.80888547668645305</v>
      </c>
      <c r="Q37">
        <v>474</v>
      </c>
      <c r="R37" t="s">
        <v>41</v>
      </c>
      <c r="S37">
        <v>2008</v>
      </c>
      <c r="T37" t="s">
        <v>18</v>
      </c>
      <c r="U37" t="s">
        <v>169</v>
      </c>
      <c r="V37">
        <v>2</v>
      </c>
      <c r="W37">
        <v>0</v>
      </c>
      <c r="X37">
        <v>0</v>
      </c>
      <c r="Y37">
        <v>1</v>
      </c>
      <c r="Z37">
        <v>1</v>
      </c>
      <c r="AA37">
        <v>1</v>
      </c>
      <c r="AB37">
        <v>1</v>
      </c>
      <c r="AC37">
        <v>1</v>
      </c>
      <c r="AD37">
        <v>1</v>
      </c>
      <c r="AE37">
        <v>1</v>
      </c>
      <c r="AF37">
        <v>1</v>
      </c>
      <c r="AG37">
        <v>3</v>
      </c>
      <c r="AH37">
        <v>1</v>
      </c>
      <c r="AI37">
        <v>3</v>
      </c>
      <c r="AJ37" s="4" t="s">
        <v>28</v>
      </c>
      <c r="AK37">
        <v>0</v>
      </c>
      <c r="AL37">
        <v>6.1</v>
      </c>
      <c r="AM37" s="4">
        <v>2</v>
      </c>
      <c r="AN37">
        <v>13</v>
      </c>
      <c r="AO37">
        <v>0</v>
      </c>
      <c r="AP37">
        <v>2</v>
      </c>
      <c r="AQ37">
        <v>0</v>
      </c>
      <c r="AR37" t="s">
        <v>355</v>
      </c>
      <c r="AS37">
        <v>1</v>
      </c>
    </row>
    <row r="38" spans="1:45" x14ac:dyDescent="0.3">
      <c r="A38" s="28" t="s">
        <v>581</v>
      </c>
      <c r="B38" s="28" t="s">
        <v>87</v>
      </c>
      <c r="C38" t="s">
        <v>13</v>
      </c>
      <c r="D38" s="28" t="s">
        <v>91</v>
      </c>
      <c r="E38" s="28" t="s">
        <v>53</v>
      </c>
      <c r="F38" s="28">
        <v>3.6676977463500002E-2</v>
      </c>
      <c r="G38" s="28" t="s">
        <v>168</v>
      </c>
      <c r="H38" s="28">
        <v>2</v>
      </c>
      <c r="I38" s="28">
        <v>1</v>
      </c>
      <c r="J38" s="28">
        <v>0.56999999999999995</v>
      </c>
      <c r="K38" s="28">
        <f xml:space="preserve"> (1- EXP(J38*(LN(1-F38))))/F38</f>
        <v>0.57457514031326729</v>
      </c>
      <c r="L38" s="28">
        <v>0.23</v>
      </c>
      <c r="M38" s="28">
        <f xml:space="preserve"> (1-EXP(L38*LN(1-F38)))/F38</f>
        <v>0.23331986155015502</v>
      </c>
      <c r="N38" s="28">
        <v>1.42</v>
      </c>
      <c r="O38" s="28">
        <f xml:space="preserve"> (1-EXP(N38*LN(1-F38)))/F38</f>
        <v>1.4089842265215142</v>
      </c>
      <c r="P38" s="28">
        <v>0.80888547668645305</v>
      </c>
      <c r="Q38" s="28">
        <v>268</v>
      </c>
      <c r="R38" t="s">
        <v>41</v>
      </c>
      <c r="S38">
        <v>2008</v>
      </c>
      <c r="T38" t="s">
        <v>18</v>
      </c>
      <c r="U38" t="s">
        <v>169</v>
      </c>
      <c r="V38">
        <v>3</v>
      </c>
      <c r="W38">
        <v>0</v>
      </c>
      <c r="X38">
        <v>0</v>
      </c>
      <c r="Y38">
        <v>1</v>
      </c>
      <c r="Z38">
        <v>1</v>
      </c>
      <c r="AA38">
        <v>1</v>
      </c>
      <c r="AB38">
        <v>1</v>
      </c>
      <c r="AC38">
        <v>1</v>
      </c>
      <c r="AD38">
        <v>1</v>
      </c>
      <c r="AE38">
        <v>1</v>
      </c>
      <c r="AF38">
        <v>1</v>
      </c>
      <c r="AG38">
        <v>3</v>
      </c>
      <c r="AH38">
        <v>1</v>
      </c>
      <c r="AI38">
        <v>3</v>
      </c>
      <c r="AJ38" s="4" t="s">
        <v>28</v>
      </c>
      <c r="AK38">
        <v>0</v>
      </c>
      <c r="AL38">
        <v>6.1</v>
      </c>
      <c r="AM38" s="4">
        <v>2</v>
      </c>
      <c r="AN38">
        <v>13</v>
      </c>
      <c r="AO38">
        <v>0</v>
      </c>
      <c r="AP38">
        <v>2</v>
      </c>
      <c r="AQ38">
        <v>0</v>
      </c>
      <c r="AR38" t="s">
        <v>355</v>
      </c>
      <c r="AS38">
        <v>1</v>
      </c>
    </row>
    <row r="39" spans="1:45" x14ac:dyDescent="0.3">
      <c r="A39" s="28" t="s">
        <v>582</v>
      </c>
      <c r="B39" s="28" t="s">
        <v>87</v>
      </c>
      <c r="C39" t="s">
        <v>13</v>
      </c>
      <c r="D39" s="28" t="s">
        <v>91</v>
      </c>
      <c r="E39" s="28" t="s">
        <v>53</v>
      </c>
      <c r="F39" s="28">
        <v>3.6676977463500002E-2</v>
      </c>
      <c r="G39" s="28" t="s">
        <v>170</v>
      </c>
      <c r="H39" s="28">
        <v>2</v>
      </c>
      <c r="I39" s="28">
        <v>0</v>
      </c>
      <c r="J39" s="28">
        <v>0.43</v>
      </c>
      <c r="K39" s="28">
        <f xml:space="preserve"> (1- EXP(J39*(LN(1-F39))))/F39</f>
        <v>0.43458312517067166</v>
      </c>
      <c r="L39" s="28">
        <v>0.17</v>
      </c>
      <c r="M39" s="28">
        <f xml:space="preserve"> (1-EXP(L39*LN(1-F39)))/F39</f>
        <v>0.17264699785465396</v>
      </c>
      <c r="N39" s="28">
        <v>1.0900000000000001</v>
      </c>
      <c r="O39" s="28">
        <f xml:space="preserve"> (1-EXP(N39*LN(1-F39)))/F39</f>
        <v>1.0881806215011176</v>
      </c>
      <c r="P39" s="28">
        <v>0.42295102399894091</v>
      </c>
      <c r="Q39" s="28">
        <v>268</v>
      </c>
      <c r="R39" t="s">
        <v>41</v>
      </c>
      <c r="S39">
        <v>2008</v>
      </c>
      <c r="T39" t="s">
        <v>18</v>
      </c>
      <c r="U39" t="s">
        <v>169</v>
      </c>
      <c r="V39">
        <v>3</v>
      </c>
      <c r="W39">
        <v>0</v>
      </c>
      <c r="X39">
        <v>0</v>
      </c>
      <c r="Y39">
        <v>1</v>
      </c>
      <c r="Z39">
        <v>1</v>
      </c>
      <c r="AA39">
        <v>1</v>
      </c>
      <c r="AB39">
        <v>1</v>
      </c>
      <c r="AC39">
        <v>1</v>
      </c>
      <c r="AD39">
        <v>1</v>
      </c>
      <c r="AE39">
        <v>1</v>
      </c>
      <c r="AF39">
        <v>1</v>
      </c>
      <c r="AG39">
        <v>3</v>
      </c>
      <c r="AH39">
        <v>1</v>
      </c>
      <c r="AI39">
        <v>3</v>
      </c>
      <c r="AJ39" s="4" t="s">
        <v>28</v>
      </c>
      <c r="AK39">
        <v>0</v>
      </c>
      <c r="AL39">
        <v>6.1</v>
      </c>
      <c r="AM39" s="4">
        <v>2</v>
      </c>
      <c r="AN39">
        <v>13</v>
      </c>
      <c r="AO39">
        <v>0</v>
      </c>
      <c r="AP39">
        <v>2</v>
      </c>
      <c r="AQ39">
        <v>0</v>
      </c>
      <c r="AR39" t="s">
        <v>355</v>
      </c>
      <c r="AS39">
        <v>1</v>
      </c>
    </row>
    <row r="40" spans="1:45" x14ac:dyDescent="0.3">
      <c r="A40" s="28" t="s">
        <v>583</v>
      </c>
      <c r="B40" s="28" t="s">
        <v>87</v>
      </c>
      <c r="C40" t="s">
        <v>13</v>
      </c>
      <c r="D40" s="28" t="s">
        <v>91</v>
      </c>
      <c r="E40" s="28" t="s">
        <v>53</v>
      </c>
      <c r="F40" s="28">
        <v>3.6676977463500002E-2</v>
      </c>
      <c r="G40" s="28" t="s">
        <v>168</v>
      </c>
      <c r="H40" s="28">
        <v>2</v>
      </c>
      <c r="I40" s="28">
        <v>1</v>
      </c>
      <c r="J40" s="28">
        <v>0.49</v>
      </c>
      <c r="K40" s="28">
        <f xml:space="preserve"> (1- EXP(J40*(LN(1-F40))))/F40</f>
        <v>0.49466938866902721</v>
      </c>
      <c r="L40" s="28">
        <v>0.16</v>
      </c>
      <c r="M40" s="28">
        <f xml:space="preserve"> (1-EXP(L40*LN(1-F40)))/F40</f>
        <v>0.1625216223790496</v>
      </c>
      <c r="N40" s="28">
        <v>1.48</v>
      </c>
      <c r="O40" s="28">
        <f xml:space="preserve"> (1-EXP(N40*LN(1-F40)))/F40</f>
        <v>1.4668883401804904</v>
      </c>
      <c r="P40" s="28">
        <v>0.80888547668645305</v>
      </c>
      <c r="Q40" s="28">
        <v>345</v>
      </c>
      <c r="R40" t="s">
        <v>41</v>
      </c>
      <c r="S40">
        <v>2008</v>
      </c>
      <c r="T40" t="s">
        <v>18</v>
      </c>
      <c r="U40" t="s">
        <v>169</v>
      </c>
      <c r="V40">
        <v>3</v>
      </c>
      <c r="W40">
        <v>0</v>
      </c>
      <c r="X40">
        <v>0</v>
      </c>
      <c r="Y40">
        <v>1</v>
      </c>
      <c r="Z40">
        <v>1</v>
      </c>
      <c r="AA40">
        <v>1</v>
      </c>
      <c r="AB40">
        <v>1</v>
      </c>
      <c r="AC40">
        <v>1</v>
      </c>
      <c r="AD40">
        <v>1</v>
      </c>
      <c r="AE40">
        <v>1</v>
      </c>
      <c r="AF40">
        <v>1</v>
      </c>
      <c r="AG40">
        <v>3</v>
      </c>
      <c r="AH40">
        <v>1</v>
      </c>
      <c r="AI40">
        <v>3</v>
      </c>
      <c r="AJ40" s="4" t="s">
        <v>28</v>
      </c>
      <c r="AK40">
        <v>0</v>
      </c>
      <c r="AL40">
        <v>6.1</v>
      </c>
      <c r="AM40" s="4">
        <v>2</v>
      </c>
      <c r="AN40">
        <v>13</v>
      </c>
      <c r="AO40">
        <v>0</v>
      </c>
      <c r="AP40">
        <v>2</v>
      </c>
      <c r="AQ40">
        <v>0</v>
      </c>
      <c r="AR40" t="s">
        <v>355</v>
      </c>
      <c r="AS40">
        <v>1</v>
      </c>
    </row>
    <row r="41" spans="1:45" x14ac:dyDescent="0.3">
      <c r="A41" s="28" t="s">
        <v>584</v>
      </c>
      <c r="B41" s="28" t="s">
        <v>87</v>
      </c>
      <c r="C41" t="s">
        <v>13</v>
      </c>
      <c r="D41" s="28" t="s">
        <v>91</v>
      </c>
      <c r="E41" s="28" t="s">
        <v>53</v>
      </c>
      <c r="F41" s="28">
        <v>3.6676977463500002E-2</v>
      </c>
      <c r="G41" s="28" t="s">
        <v>170</v>
      </c>
      <c r="H41" s="28">
        <v>2</v>
      </c>
      <c r="I41" s="28">
        <v>0</v>
      </c>
      <c r="J41" s="28">
        <v>1.03</v>
      </c>
      <c r="K41" s="28">
        <f xml:space="preserve"> (1- EXP(J41*(LN(1-F41))))/F41</f>
        <v>1.0294264966525808</v>
      </c>
      <c r="L41" s="28">
        <v>0.4</v>
      </c>
      <c r="M41" s="28">
        <f xml:space="preserve"> (1-EXP(L41*LN(1-F41)))/F41</f>
        <v>0.40448943836555662</v>
      </c>
      <c r="N41" s="28">
        <v>2.63</v>
      </c>
      <c r="O41" s="28">
        <f xml:space="preserve"> (1-EXP(N41*LN(1-F41)))/F41</f>
        <v>2.5519923156442612</v>
      </c>
      <c r="P41" s="28">
        <v>0.42295102399894091</v>
      </c>
      <c r="Q41" s="28">
        <v>345</v>
      </c>
      <c r="R41" t="s">
        <v>41</v>
      </c>
      <c r="S41">
        <v>2008</v>
      </c>
      <c r="T41" t="s">
        <v>18</v>
      </c>
      <c r="U41" t="s">
        <v>169</v>
      </c>
      <c r="V41">
        <v>3</v>
      </c>
      <c r="W41">
        <v>0</v>
      </c>
      <c r="X41">
        <v>0</v>
      </c>
      <c r="Y41">
        <v>1</v>
      </c>
      <c r="Z41">
        <v>1</v>
      </c>
      <c r="AA41">
        <v>1</v>
      </c>
      <c r="AB41">
        <v>1</v>
      </c>
      <c r="AC41">
        <v>1</v>
      </c>
      <c r="AD41">
        <v>1</v>
      </c>
      <c r="AE41">
        <v>1</v>
      </c>
      <c r="AF41">
        <v>1</v>
      </c>
      <c r="AG41">
        <v>3</v>
      </c>
      <c r="AH41">
        <v>1</v>
      </c>
      <c r="AI41">
        <v>3</v>
      </c>
      <c r="AJ41" s="4" t="s">
        <v>28</v>
      </c>
      <c r="AK41">
        <v>0</v>
      </c>
      <c r="AL41">
        <v>6.1</v>
      </c>
      <c r="AM41" s="4">
        <v>2</v>
      </c>
      <c r="AN41">
        <v>13</v>
      </c>
      <c r="AO41">
        <v>0</v>
      </c>
      <c r="AP41">
        <v>2</v>
      </c>
      <c r="AQ41">
        <v>0</v>
      </c>
      <c r="AR41" t="s">
        <v>355</v>
      </c>
      <c r="AS41">
        <v>1</v>
      </c>
    </row>
    <row r="42" spans="1:45" x14ac:dyDescent="0.3">
      <c r="A42" s="28" t="s">
        <v>565</v>
      </c>
      <c r="B42" s="28" t="s">
        <v>171</v>
      </c>
      <c r="C42" s="28" t="s">
        <v>13</v>
      </c>
      <c r="D42" s="28" t="s">
        <v>14</v>
      </c>
      <c r="E42" s="28" t="s">
        <v>53</v>
      </c>
      <c r="F42" s="28">
        <v>5.1720000000000002E-2</v>
      </c>
      <c r="G42" s="28" t="s">
        <v>566</v>
      </c>
      <c r="H42" s="28">
        <v>2</v>
      </c>
      <c r="I42" s="28">
        <v>1</v>
      </c>
      <c r="J42" s="28">
        <v>0.78</v>
      </c>
      <c r="K42" s="28">
        <f xml:space="preserve"> (1- EXP(J42*(LN(1-F42))))/F42</f>
        <v>0.78453368239449572</v>
      </c>
      <c r="L42" s="28">
        <v>0.55000000000000004</v>
      </c>
      <c r="M42" s="28">
        <f xml:space="preserve"> (1-EXP(L42*LN(1-F42)))/F42</f>
        <v>0.55656560248687181</v>
      </c>
      <c r="N42" s="28">
        <v>1.1100000000000001</v>
      </c>
      <c r="O42">
        <f xml:space="preserve"> (1-EXP(N42*LN(1-F42)))/F42</f>
        <v>1.1067928259208126</v>
      </c>
      <c r="P42">
        <v>0.13508500857558733</v>
      </c>
      <c r="Q42">
        <v>739</v>
      </c>
      <c r="R42" t="s">
        <v>41</v>
      </c>
      <c r="S42">
        <v>2017</v>
      </c>
      <c r="T42" t="s">
        <v>18</v>
      </c>
      <c r="U42" t="s">
        <v>172</v>
      </c>
      <c r="V42">
        <v>3</v>
      </c>
      <c r="W42">
        <v>0</v>
      </c>
      <c r="X42">
        <v>0</v>
      </c>
      <c r="Y42">
        <v>1</v>
      </c>
      <c r="Z42">
        <v>1</v>
      </c>
      <c r="AA42">
        <v>0</v>
      </c>
      <c r="AB42">
        <v>1</v>
      </c>
      <c r="AC42">
        <v>1</v>
      </c>
      <c r="AD42">
        <v>1</v>
      </c>
      <c r="AE42">
        <v>1</v>
      </c>
      <c r="AF42">
        <v>0</v>
      </c>
      <c r="AG42">
        <v>3</v>
      </c>
      <c r="AH42">
        <v>1</v>
      </c>
      <c r="AI42">
        <v>3</v>
      </c>
      <c r="AJ42" s="4">
        <v>0</v>
      </c>
      <c r="AK42">
        <v>0</v>
      </c>
      <c r="AL42">
        <v>22</v>
      </c>
      <c r="AM42" s="4">
        <v>3</v>
      </c>
      <c r="AN42">
        <v>14</v>
      </c>
      <c r="AO42">
        <v>0</v>
      </c>
      <c r="AP42">
        <v>3</v>
      </c>
      <c r="AQ42">
        <v>0</v>
      </c>
      <c r="AR42" t="s">
        <v>356</v>
      </c>
      <c r="AS42">
        <v>1</v>
      </c>
    </row>
    <row r="43" spans="1:45" x14ac:dyDescent="0.3">
      <c r="A43" t="s">
        <v>183</v>
      </c>
      <c r="B43" t="s">
        <v>184</v>
      </c>
      <c r="C43" t="s">
        <v>13</v>
      </c>
      <c r="D43" t="s">
        <v>14</v>
      </c>
      <c r="E43" t="s">
        <v>53</v>
      </c>
      <c r="F43" s="1">
        <v>5.3291999999999999E-2</v>
      </c>
      <c r="G43" t="s">
        <v>185</v>
      </c>
      <c r="H43" s="1">
        <v>2</v>
      </c>
      <c r="I43" s="1">
        <v>1</v>
      </c>
      <c r="J43" s="1">
        <v>1.0900000000000001</v>
      </c>
      <c r="K43">
        <f t="shared" si="0"/>
        <v>1.0873426620790718</v>
      </c>
      <c r="L43" s="1">
        <v>0.5</v>
      </c>
      <c r="M43">
        <f t="shared" si="1"/>
        <v>0.50684514423834104</v>
      </c>
      <c r="N43" s="1">
        <v>2.37</v>
      </c>
      <c r="O43">
        <f t="shared" si="2"/>
        <v>2.2840566083349656</v>
      </c>
      <c r="P43">
        <v>0.45337027145322056</v>
      </c>
      <c r="Q43" s="1">
        <v>638</v>
      </c>
      <c r="R43" t="s">
        <v>186</v>
      </c>
      <c r="S43">
        <v>2012</v>
      </c>
      <c r="T43" t="s">
        <v>18</v>
      </c>
      <c r="U43" t="s">
        <v>187</v>
      </c>
      <c r="V43">
        <v>2</v>
      </c>
      <c r="W43">
        <v>0</v>
      </c>
      <c r="X43">
        <v>0</v>
      </c>
      <c r="Y43">
        <v>1</v>
      </c>
      <c r="Z43">
        <v>1</v>
      </c>
      <c r="AA43">
        <v>1</v>
      </c>
      <c r="AB43">
        <v>0</v>
      </c>
      <c r="AC43">
        <v>1</v>
      </c>
      <c r="AD43">
        <v>1</v>
      </c>
      <c r="AE43">
        <v>0</v>
      </c>
      <c r="AF43">
        <v>0</v>
      </c>
      <c r="AG43">
        <v>3</v>
      </c>
      <c r="AH43">
        <v>0</v>
      </c>
      <c r="AI43">
        <v>3</v>
      </c>
      <c r="AJ43" s="4">
        <v>0</v>
      </c>
      <c r="AK43">
        <v>0</v>
      </c>
      <c r="AL43" s="28">
        <v>3</v>
      </c>
      <c r="AM43" s="4">
        <v>1</v>
      </c>
      <c r="AN43">
        <v>6</v>
      </c>
      <c r="AO43">
        <v>0</v>
      </c>
      <c r="AP43">
        <v>3</v>
      </c>
      <c r="AQ43">
        <v>0</v>
      </c>
      <c r="AR43" t="s">
        <v>359</v>
      </c>
      <c r="AS43">
        <v>1</v>
      </c>
    </row>
    <row r="44" spans="1:45" x14ac:dyDescent="0.3">
      <c r="A44" t="s">
        <v>292</v>
      </c>
      <c r="D44" t="s">
        <v>34</v>
      </c>
      <c r="E44" t="s">
        <v>15</v>
      </c>
      <c r="F44">
        <v>1.0066586826346999</v>
      </c>
      <c r="G44" t="s">
        <v>293</v>
      </c>
      <c r="H44">
        <v>0</v>
      </c>
      <c r="I44">
        <v>1</v>
      </c>
      <c r="J44">
        <v>1.04</v>
      </c>
      <c r="K44">
        <f>SQRT(J44)</f>
        <v>1.019803902718557</v>
      </c>
      <c r="L44">
        <v>0.98</v>
      </c>
      <c r="M44">
        <f>SQRT(L44)</f>
        <v>0.98994949366116658</v>
      </c>
      <c r="N44">
        <v>1.1000000000000001</v>
      </c>
      <c r="O44">
        <f>SQRT(N44)</f>
        <v>1.0488088481701516</v>
      </c>
      <c r="P44">
        <v>1.5015141456373738E-2</v>
      </c>
      <c r="Q44">
        <v>835</v>
      </c>
      <c r="R44" t="s">
        <v>41</v>
      </c>
      <c r="S44">
        <v>2002</v>
      </c>
      <c r="T44" t="s">
        <v>18</v>
      </c>
      <c r="U44" t="s">
        <v>294</v>
      </c>
      <c r="V44">
        <v>2</v>
      </c>
      <c r="W44">
        <v>0</v>
      </c>
      <c r="X44">
        <v>0</v>
      </c>
      <c r="Y44">
        <v>1</v>
      </c>
      <c r="Z44">
        <v>1</v>
      </c>
      <c r="AA44">
        <v>0</v>
      </c>
      <c r="AB44">
        <v>0</v>
      </c>
      <c r="AC44">
        <v>0</v>
      </c>
      <c r="AD44">
        <v>1</v>
      </c>
      <c r="AE44">
        <v>1</v>
      </c>
      <c r="AF44" s="4" t="s">
        <v>28</v>
      </c>
      <c r="AG44">
        <v>3</v>
      </c>
      <c r="AH44">
        <v>1</v>
      </c>
      <c r="AI44">
        <v>3</v>
      </c>
      <c r="AJ44" s="4" t="s">
        <v>28</v>
      </c>
      <c r="AK44">
        <v>0</v>
      </c>
      <c r="AL44">
        <v>4.0999999999999996</v>
      </c>
      <c r="AM44" s="4">
        <v>1</v>
      </c>
      <c r="AN44">
        <v>4</v>
      </c>
      <c r="AO44">
        <v>0</v>
      </c>
      <c r="AP44">
        <v>3</v>
      </c>
      <c r="AQ44">
        <v>0</v>
      </c>
      <c r="AR44" t="s">
        <v>369</v>
      </c>
      <c r="AS44">
        <v>1</v>
      </c>
    </row>
    <row r="45" spans="1:45" x14ac:dyDescent="0.3">
      <c r="A45" t="s">
        <v>295</v>
      </c>
      <c r="B45" t="s">
        <v>296</v>
      </c>
      <c r="C45" t="s">
        <v>13</v>
      </c>
      <c r="D45" t="s">
        <v>14</v>
      </c>
      <c r="E45" t="s">
        <v>3</v>
      </c>
      <c r="G45" t="s">
        <v>297</v>
      </c>
      <c r="H45">
        <v>2</v>
      </c>
      <c r="I45">
        <v>1</v>
      </c>
      <c r="K45">
        <v>0.2</v>
      </c>
      <c r="M45">
        <v>0.06</v>
      </c>
      <c r="O45">
        <v>0.68</v>
      </c>
      <c r="P45">
        <v>0.15816326530612249</v>
      </c>
      <c r="Q45">
        <v>826</v>
      </c>
      <c r="R45" t="s">
        <v>298</v>
      </c>
      <c r="S45">
        <v>1995</v>
      </c>
      <c r="T45" t="s">
        <v>18</v>
      </c>
      <c r="U45" t="s">
        <v>299</v>
      </c>
      <c r="V45">
        <v>2</v>
      </c>
      <c r="W45">
        <v>0</v>
      </c>
      <c r="X45">
        <v>0</v>
      </c>
      <c r="Y45">
        <v>1</v>
      </c>
      <c r="Z45">
        <v>1</v>
      </c>
      <c r="AA45">
        <v>1</v>
      </c>
      <c r="AB45">
        <v>1</v>
      </c>
      <c r="AC45">
        <v>0</v>
      </c>
      <c r="AD45">
        <v>1</v>
      </c>
      <c r="AE45">
        <v>1</v>
      </c>
      <c r="AF45">
        <v>1</v>
      </c>
      <c r="AG45">
        <v>3</v>
      </c>
      <c r="AH45">
        <v>0</v>
      </c>
      <c r="AI45">
        <v>3</v>
      </c>
      <c r="AJ45" s="4" t="s">
        <v>28</v>
      </c>
      <c r="AK45">
        <v>0</v>
      </c>
      <c r="AL45">
        <v>7</v>
      </c>
      <c r="AM45" s="4">
        <v>2</v>
      </c>
      <c r="AN45">
        <v>3</v>
      </c>
      <c r="AO45">
        <v>0</v>
      </c>
      <c r="AP45">
        <v>3</v>
      </c>
      <c r="AQ45">
        <v>0</v>
      </c>
      <c r="AR45" t="s">
        <v>370</v>
      </c>
      <c r="AS45">
        <v>1</v>
      </c>
    </row>
    <row r="46" spans="1:45" x14ac:dyDescent="0.3">
      <c r="Q46">
        <f>SUM(Q2:Q45)</f>
        <v>128261</v>
      </c>
      <c r="AS46" t="s">
        <v>52</v>
      </c>
    </row>
    <row r="47" spans="1:45" x14ac:dyDescent="0.3">
      <c r="AS47" t="s">
        <v>52</v>
      </c>
    </row>
    <row r="48" spans="1:45" x14ac:dyDescent="0.3">
      <c r="A48" t="s">
        <v>437</v>
      </c>
    </row>
    <row r="49" spans="1:1" x14ac:dyDescent="0.3">
      <c r="A49" t="s">
        <v>438</v>
      </c>
    </row>
    <row r="50" spans="1:1" x14ac:dyDescent="0.3">
      <c r="A50" t="s">
        <v>439</v>
      </c>
    </row>
    <row r="51" spans="1:1" x14ac:dyDescent="0.3">
      <c r="A51" t="s">
        <v>440</v>
      </c>
    </row>
    <row r="52" spans="1:1" x14ac:dyDescent="0.3">
      <c r="A52" t="s">
        <v>441</v>
      </c>
    </row>
    <row r="53" spans="1:1" x14ac:dyDescent="0.3">
      <c r="A53" t="s">
        <v>442</v>
      </c>
    </row>
    <row r="54" spans="1:1" x14ac:dyDescent="0.3">
      <c r="A54" t="s">
        <v>572</v>
      </c>
    </row>
    <row r="55" spans="1:1" x14ac:dyDescent="0.3">
      <c r="A55" t="s">
        <v>443</v>
      </c>
    </row>
    <row r="56" spans="1:1" x14ac:dyDescent="0.3">
      <c r="A56" t="s">
        <v>444</v>
      </c>
    </row>
    <row r="57" spans="1:1" x14ac:dyDescent="0.3">
      <c r="A57" t="s">
        <v>445</v>
      </c>
    </row>
    <row r="58" spans="1:1" x14ac:dyDescent="0.3">
      <c r="A58" t="s">
        <v>446</v>
      </c>
    </row>
    <row r="59" spans="1:1" x14ac:dyDescent="0.3">
      <c r="A59" t="s">
        <v>447</v>
      </c>
    </row>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8E9D1-1386-41AB-B08E-7751CF328C93}">
  <dimension ref="A1:AS29"/>
  <sheetViews>
    <sheetView workbookViewId="0">
      <pane xSplit="1" ySplit="1" topLeftCell="B10" activePane="bottomRight" state="frozen"/>
      <selection pane="topRight" activeCell="B1" sqref="B1"/>
      <selection pane="bottomLeft" activeCell="A2" sqref="A2"/>
      <selection pane="bottomRight" activeCell="P17" sqref="P17"/>
    </sheetView>
  </sheetViews>
  <sheetFormatPr defaultRowHeight="14.4" x14ac:dyDescent="0.3"/>
  <cols>
    <col min="1" max="1" width="23.21875" customWidth="1"/>
    <col min="7" max="7" width="31.21875" customWidth="1"/>
  </cols>
  <sheetData>
    <row r="1" spans="1:45" x14ac:dyDescent="0.3">
      <c r="A1" t="s">
        <v>0</v>
      </c>
      <c r="B1" t="s">
        <v>1</v>
      </c>
      <c r="C1" t="s">
        <v>248</v>
      </c>
      <c r="D1" t="s">
        <v>450</v>
      </c>
      <c r="E1" t="s">
        <v>322</v>
      </c>
      <c r="F1" t="s">
        <v>225</v>
      </c>
      <c r="G1" t="s">
        <v>197</v>
      </c>
      <c r="H1" t="s">
        <v>226</v>
      </c>
      <c r="I1" t="s">
        <v>228</v>
      </c>
      <c r="J1" t="s">
        <v>301</v>
      </c>
      <c r="K1" t="s">
        <v>3</v>
      </c>
      <c r="L1" t="s">
        <v>612</v>
      </c>
      <c r="M1" t="s">
        <v>609</v>
      </c>
      <c r="N1" t="s">
        <v>610</v>
      </c>
      <c r="O1" t="s">
        <v>611</v>
      </c>
      <c r="P1" t="s">
        <v>10</v>
      </c>
      <c r="Q1" t="s">
        <v>300</v>
      </c>
      <c r="R1" t="s">
        <v>6</v>
      </c>
      <c r="S1" t="s">
        <v>7</v>
      </c>
      <c r="T1" t="s">
        <v>8</v>
      </c>
      <c r="U1" t="s">
        <v>9</v>
      </c>
      <c r="V1" t="s">
        <v>324</v>
      </c>
      <c r="W1" t="s">
        <v>230</v>
      </c>
      <c r="X1" t="s">
        <v>231</v>
      </c>
      <c r="Y1" t="s">
        <v>232</v>
      </c>
      <c r="Z1" t="s">
        <v>236</v>
      </c>
      <c r="AA1" t="s">
        <v>233</v>
      </c>
      <c r="AB1" t="s">
        <v>234</v>
      </c>
      <c r="AC1" t="s">
        <v>235</v>
      </c>
      <c r="AD1" t="s">
        <v>237</v>
      </c>
      <c r="AE1" t="s">
        <v>238</v>
      </c>
      <c r="AF1" t="s">
        <v>239</v>
      </c>
      <c r="AG1" t="s">
        <v>240</v>
      </c>
      <c r="AH1" t="s">
        <v>241</v>
      </c>
      <c r="AI1" t="s">
        <v>242</v>
      </c>
      <c r="AJ1" t="s">
        <v>600</v>
      </c>
      <c r="AK1" t="s">
        <v>243</v>
      </c>
      <c r="AL1" t="s">
        <v>244</v>
      </c>
      <c r="AM1" t="s">
        <v>325</v>
      </c>
      <c r="AN1" t="s">
        <v>245</v>
      </c>
      <c r="AO1" t="s">
        <v>246</v>
      </c>
      <c r="AP1" t="s">
        <v>607</v>
      </c>
      <c r="AQ1" t="s">
        <v>247</v>
      </c>
      <c r="AR1" t="s">
        <v>326</v>
      </c>
      <c r="AS1" t="s">
        <v>371</v>
      </c>
    </row>
    <row r="2" spans="1:45" x14ac:dyDescent="0.3">
      <c r="A2" t="s">
        <v>302</v>
      </c>
      <c r="B2" t="s">
        <v>68</v>
      </c>
      <c r="C2" t="s">
        <v>63</v>
      </c>
      <c r="D2" t="s">
        <v>14</v>
      </c>
      <c r="E2" t="s">
        <v>15</v>
      </c>
      <c r="F2">
        <v>2.2491349480900001E-2</v>
      </c>
      <c r="G2" t="s">
        <v>260</v>
      </c>
      <c r="H2">
        <v>2</v>
      </c>
      <c r="I2">
        <v>1</v>
      </c>
      <c r="J2" t="s">
        <v>52</v>
      </c>
      <c r="K2">
        <v>0.56999999999999995</v>
      </c>
      <c r="M2">
        <v>0.34</v>
      </c>
      <c r="O2">
        <v>0.93</v>
      </c>
      <c r="P2">
        <v>3468</v>
      </c>
      <c r="Q2">
        <v>0.15051020408163268</v>
      </c>
      <c r="R2" t="s">
        <v>41</v>
      </c>
      <c r="S2">
        <v>2012</v>
      </c>
      <c r="T2" t="s">
        <v>70</v>
      </c>
      <c r="U2" t="s">
        <v>71</v>
      </c>
      <c r="V2">
        <v>1</v>
      </c>
      <c r="W2">
        <v>0</v>
      </c>
      <c r="X2">
        <v>0</v>
      </c>
      <c r="Y2">
        <v>1</v>
      </c>
      <c r="Z2">
        <v>1</v>
      </c>
      <c r="AA2">
        <v>0</v>
      </c>
      <c r="AB2">
        <v>1</v>
      </c>
      <c r="AC2">
        <v>1</v>
      </c>
      <c r="AD2">
        <v>1</v>
      </c>
      <c r="AE2">
        <v>1</v>
      </c>
      <c r="AF2">
        <v>1</v>
      </c>
      <c r="AG2">
        <v>0</v>
      </c>
      <c r="AH2">
        <v>1</v>
      </c>
      <c r="AI2">
        <v>3</v>
      </c>
      <c r="AJ2">
        <v>1</v>
      </c>
      <c r="AK2">
        <v>0</v>
      </c>
      <c r="AL2">
        <v>25</v>
      </c>
      <c r="AM2" s="14">
        <v>2</v>
      </c>
      <c r="AN2">
        <v>9</v>
      </c>
      <c r="AO2">
        <v>0</v>
      </c>
      <c r="AP2">
        <v>1</v>
      </c>
      <c r="AQ2">
        <v>0</v>
      </c>
      <c r="AR2" t="s">
        <v>335</v>
      </c>
      <c r="AS2">
        <v>1</v>
      </c>
    </row>
    <row r="3" spans="1:45" x14ac:dyDescent="0.3">
      <c r="A3" t="s">
        <v>304</v>
      </c>
      <c r="B3" t="s">
        <v>87</v>
      </c>
      <c r="C3" t="s">
        <v>13</v>
      </c>
      <c r="D3" t="s">
        <v>88</v>
      </c>
      <c r="E3" t="s">
        <v>53</v>
      </c>
      <c r="F3">
        <v>1.45355879645E-2</v>
      </c>
      <c r="G3" t="s">
        <v>89</v>
      </c>
      <c r="H3">
        <v>1</v>
      </c>
      <c r="I3">
        <v>0</v>
      </c>
      <c r="J3">
        <v>0.93</v>
      </c>
      <c r="K3">
        <f t="shared" ref="K3:K4" si="0">(1-EXP(J3*LN(1-F3)))/F3</f>
        <v>0.93047560489931391</v>
      </c>
      <c r="L3">
        <v>0.7</v>
      </c>
      <c r="M3">
        <f t="shared" ref="M3:M4" si="1">(1-EXP(L3*LN(1-F3)))/F3</f>
        <v>0.70153593125452418</v>
      </c>
      <c r="N3">
        <v>1.24</v>
      </c>
      <c r="O3">
        <f t="shared" ref="O3:O4" si="2">(1-EXP(N3*LN(1-F3)))/F3</f>
        <v>1.237829088624022</v>
      </c>
      <c r="P3">
        <v>10323</v>
      </c>
      <c r="Q3">
        <v>0.13680947892079026</v>
      </c>
      <c r="R3" t="s">
        <v>25</v>
      </c>
      <c r="S3">
        <v>2019</v>
      </c>
      <c r="T3" t="s">
        <v>18</v>
      </c>
      <c r="U3" t="s">
        <v>90</v>
      </c>
      <c r="V3">
        <v>1</v>
      </c>
      <c r="W3">
        <v>1</v>
      </c>
      <c r="X3">
        <v>0</v>
      </c>
      <c r="Y3">
        <v>0</v>
      </c>
      <c r="Z3">
        <v>1</v>
      </c>
      <c r="AA3">
        <v>0</v>
      </c>
      <c r="AB3">
        <v>1</v>
      </c>
      <c r="AC3">
        <v>1</v>
      </c>
      <c r="AD3">
        <v>1</v>
      </c>
      <c r="AE3">
        <v>1</v>
      </c>
      <c r="AF3">
        <v>1</v>
      </c>
      <c r="AG3">
        <v>3</v>
      </c>
      <c r="AH3">
        <v>0</v>
      </c>
      <c r="AI3">
        <v>3</v>
      </c>
      <c r="AJ3">
        <v>1</v>
      </c>
      <c r="AK3">
        <v>0</v>
      </c>
      <c r="AL3" t="s">
        <v>305</v>
      </c>
      <c r="AM3" s="14">
        <v>2</v>
      </c>
      <c r="AN3">
        <v>12</v>
      </c>
      <c r="AO3">
        <v>0</v>
      </c>
      <c r="AP3">
        <v>3</v>
      </c>
      <c r="AQ3">
        <v>0</v>
      </c>
      <c r="AR3" t="s">
        <v>339</v>
      </c>
      <c r="AS3">
        <v>1</v>
      </c>
    </row>
    <row r="4" spans="1:45" x14ac:dyDescent="0.3">
      <c r="A4" t="s">
        <v>306</v>
      </c>
      <c r="B4" t="s">
        <v>307</v>
      </c>
      <c r="C4" s="1" t="s">
        <v>13</v>
      </c>
      <c r="D4" s="18" t="s">
        <v>88</v>
      </c>
      <c r="E4" s="1" t="s">
        <v>53</v>
      </c>
      <c r="F4">
        <v>1.45355879645E-2</v>
      </c>
      <c r="G4" t="s">
        <v>92</v>
      </c>
      <c r="H4">
        <v>2</v>
      </c>
      <c r="I4">
        <v>1</v>
      </c>
      <c r="J4">
        <v>0.66</v>
      </c>
      <c r="K4">
        <f t="shared" si="0"/>
        <v>0.66164157256679079</v>
      </c>
      <c r="L4">
        <v>0.49</v>
      </c>
      <c r="M4">
        <f t="shared" si="1"/>
        <v>0.49182963209156311</v>
      </c>
      <c r="N4">
        <v>0.9</v>
      </c>
      <c r="O4">
        <f t="shared" si="2"/>
        <v>0.90065761447894233</v>
      </c>
      <c r="P4">
        <v>10316</v>
      </c>
      <c r="Q4">
        <v>0.10429285264984164</v>
      </c>
      <c r="R4" t="s">
        <v>25</v>
      </c>
      <c r="S4">
        <v>2019</v>
      </c>
      <c r="T4" t="s">
        <v>18</v>
      </c>
      <c r="U4" t="s">
        <v>90</v>
      </c>
      <c r="V4">
        <v>1</v>
      </c>
      <c r="W4">
        <v>1</v>
      </c>
      <c r="X4">
        <v>0</v>
      </c>
      <c r="Y4">
        <v>0</v>
      </c>
      <c r="Z4">
        <v>1</v>
      </c>
      <c r="AA4">
        <v>0</v>
      </c>
      <c r="AB4">
        <v>1</v>
      </c>
      <c r="AC4">
        <v>1</v>
      </c>
      <c r="AD4">
        <v>1</v>
      </c>
      <c r="AE4">
        <v>1</v>
      </c>
      <c r="AF4">
        <v>1</v>
      </c>
      <c r="AG4">
        <v>3</v>
      </c>
      <c r="AH4">
        <v>0</v>
      </c>
      <c r="AI4">
        <v>3</v>
      </c>
      <c r="AJ4">
        <v>1</v>
      </c>
      <c r="AK4">
        <v>0</v>
      </c>
      <c r="AL4" t="s">
        <v>305</v>
      </c>
      <c r="AM4" s="14">
        <v>2</v>
      </c>
      <c r="AN4">
        <v>12</v>
      </c>
      <c r="AO4">
        <v>0</v>
      </c>
      <c r="AP4">
        <v>3</v>
      </c>
      <c r="AQ4">
        <v>0</v>
      </c>
      <c r="AR4" t="s">
        <v>339</v>
      </c>
      <c r="AS4">
        <v>1</v>
      </c>
    </row>
    <row r="5" spans="1:45" x14ac:dyDescent="0.3">
      <c r="A5" t="s">
        <v>308</v>
      </c>
      <c r="B5" t="s">
        <v>265</v>
      </c>
      <c r="C5" t="s">
        <v>22</v>
      </c>
      <c r="D5" t="s">
        <v>23</v>
      </c>
      <c r="E5" t="s">
        <v>15</v>
      </c>
      <c r="F5">
        <v>1.44655772836E-2</v>
      </c>
      <c r="G5" t="s">
        <v>309</v>
      </c>
      <c r="H5">
        <v>1</v>
      </c>
      <c r="I5">
        <v>0</v>
      </c>
      <c r="J5">
        <v>0.5</v>
      </c>
      <c r="K5">
        <f>J5/(1-F5+ F5*J5)</f>
        <v>0.50364274150024801</v>
      </c>
      <c r="L5">
        <v>0.2</v>
      </c>
      <c r="M5">
        <f>L5/(1-F5+ F5*L5)</f>
        <v>0.20234159033008511</v>
      </c>
      <c r="N5">
        <v>1.44</v>
      </c>
      <c r="O5">
        <f>N5/(1-F5+ F5*N5)</f>
        <v>1.4308925776467494</v>
      </c>
      <c r="P5">
        <v>865</v>
      </c>
      <c r="Q5">
        <v>0.31340586411139393</v>
      </c>
      <c r="R5" t="s">
        <v>111</v>
      </c>
      <c r="S5">
        <v>2001</v>
      </c>
      <c r="T5" t="s">
        <v>18</v>
      </c>
      <c r="U5" t="s">
        <v>112</v>
      </c>
      <c r="V5">
        <v>2</v>
      </c>
      <c r="W5">
        <v>0</v>
      </c>
      <c r="X5">
        <v>0</v>
      </c>
      <c r="Y5">
        <v>1</v>
      </c>
      <c r="Z5">
        <v>1</v>
      </c>
      <c r="AA5">
        <v>0</v>
      </c>
      <c r="AB5">
        <v>1</v>
      </c>
      <c r="AC5">
        <v>1</v>
      </c>
      <c r="AD5">
        <v>1</v>
      </c>
      <c r="AE5">
        <v>1</v>
      </c>
      <c r="AF5">
        <v>1</v>
      </c>
      <c r="AG5">
        <v>3</v>
      </c>
      <c r="AH5">
        <v>0</v>
      </c>
      <c r="AI5">
        <v>3</v>
      </c>
      <c r="AJ5">
        <v>1</v>
      </c>
      <c r="AK5">
        <v>0</v>
      </c>
      <c r="AL5" t="s">
        <v>310</v>
      </c>
      <c r="AM5" s="14">
        <v>1</v>
      </c>
      <c r="AN5">
        <v>3</v>
      </c>
      <c r="AO5">
        <v>0</v>
      </c>
      <c r="AP5">
        <v>2</v>
      </c>
      <c r="AQ5">
        <v>0</v>
      </c>
      <c r="AR5" t="s">
        <v>343</v>
      </c>
      <c r="AS5">
        <v>2</v>
      </c>
    </row>
    <row r="6" spans="1:45" x14ac:dyDescent="0.3">
      <c r="A6" t="s">
        <v>311</v>
      </c>
      <c r="B6" t="s">
        <v>265</v>
      </c>
      <c r="C6" t="s">
        <v>22</v>
      </c>
      <c r="D6" t="s">
        <v>23</v>
      </c>
      <c r="E6" t="s">
        <v>15</v>
      </c>
      <c r="F6">
        <v>1.44655772836E-2</v>
      </c>
      <c r="G6" t="s">
        <v>113</v>
      </c>
      <c r="H6">
        <v>1</v>
      </c>
      <c r="I6">
        <v>0</v>
      </c>
      <c r="J6" t="s">
        <v>52</v>
      </c>
      <c r="K6">
        <v>0.7</v>
      </c>
      <c r="M6">
        <v>0.37</v>
      </c>
      <c r="O6">
        <v>1.31</v>
      </c>
      <c r="P6">
        <v>1753</v>
      </c>
      <c r="Q6">
        <v>0.23979591836734696</v>
      </c>
      <c r="R6" t="s">
        <v>111</v>
      </c>
      <c r="S6">
        <v>2001</v>
      </c>
      <c r="T6" t="s">
        <v>18</v>
      </c>
      <c r="U6" t="s">
        <v>112</v>
      </c>
      <c r="V6">
        <v>2</v>
      </c>
      <c r="W6">
        <v>0</v>
      </c>
      <c r="X6">
        <v>0</v>
      </c>
      <c r="Y6">
        <v>1</v>
      </c>
      <c r="Z6">
        <v>1</v>
      </c>
      <c r="AA6">
        <v>0</v>
      </c>
      <c r="AB6">
        <v>1</v>
      </c>
      <c r="AC6">
        <v>1</v>
      </c>
      <c r="AD6">
        <v>1</v>
      </c>
      <c r="AE6">
        <v>1</v>
      </c>
      <c r="AF6">
        <v>1</v>
      </c>
      <c r="AG6">
        <v>3</v>
      </c>
      <c r="AH6">
        <v>0</v>
      </c>
      <c r="AI6">
        <v>3</v>
      </c>
      <c r="AJ6">
        <v>1</v>
      </c>
      <c r="AK6">
        <v>0</v>
      </c>
      <c r="AL6" t="s">
        <v>310</v>
      </c>
      <c r="AM6" s="14">
        <v>1</v>
      </c>
      <c r="AN6">
        <v>3</v>
      </c>
      <c r="AO6">
        <v>0</v>
      </c>
      <c r="AP6">
        <v>2</v>
      </c>
      <c r="AQ6">
        <v>0</v>
      </c>
      <c r="AR6" t="s">
        <v>343</v>
      </c>
      <c r="AS6">
        <v>2</v>
      </c>
    </row>
    <row r="7" spans="1:45" x14ac:dyDescent="0.3">
      <c r="A7" t="s">
        <v>312</v>
      </c>
      <c r="B7" t="s">
        <v>265</v>
      </c>
      <c r="C7" t="s">
        <v>22</v>
      </c>
      <c r="D7" t="s">
        <v>23</v>
      </c>
      <c r="E7" t="s">
        <v>15</v>
      </c>
      <c r="F7">
        <v>1.44655772836E-2</v>
      </c>
      <c r="G7" t="s">
        <v>114</v>
      </c>
      <c r="H7">
        <v>2</v>
      </c>
      <c r="I7">
        <v>1</v>
      </c>
      <c r="J7" t="s">
        <v>52</v>
      </c>
      <c r="K7">
        <v>0.63</v>
      </c>
      <c r="M7">
        <v>0.27</v>
      </c>
      <c r="O7">
        <v>1.43</v>
      </c>
      <c r="P7">
        <v>1114</v>
      </c>
      <c r="Q7">
        <v>0.29591836734693877</v>
      </c>
      <c r="R7" t="s">
        <v>111</v>
      </c>
      <c r="S7">
        <v>2001</v>
      </c>
      <c r="T7" t="s">
        <v>18</v>
      </c>
      <c r="U7" t="s">
        <v>112</v>
      </c>
      <c r="V7">
        <v>2</v>
      </c>
      <c r="W7">
        <v>0</v>
      </c>
      <c r="X7">
        <v>0</v>
      </c>
      <c r="Y7">
        <v>1</v>
      </c>
      <c r="Z7">
        <v>1</v>
      </c>
      <c r="AA7">
        <v>0</v>
      </c>
      <c r="AB7">
        <v>1</v>
      </c>
      <c r="AC7">
        <v>1</v>
      </c>
      <c r="AD7">
        <v>1</v>
      </c>
      <c r="AE7">
        <v>1</v>
      </c>
      <c r="AF7">
        <v>1</v>
      </c>
      <c r="AG7">
        <v>3</v>
      </c>
      <c r="AH7">
        <v>0</v>
      </c>
      <c r="AI7">
        <v>3</v>
      </c>
      <c r="AJ7">
        <v>1</v>
      </c>
      <c r="AK7">
        <v>0</v>
      </c>
      <c r="AL7" t="s">
        <v>310</v>
      </c>
      <c r="AM7" s="14">
        <v>1</v>
      </c>
      <c r="AN7">
        <v>3</v>
      </c>
      <c r="AO7">
        <v>0</v>
      </c>
      <c r="AP7">
        <v>2</v>
      </c>
      <c r="AQ7">
        <v>0</v>
      </c>
      <c r="AR7" t="s">
        <v>343</v>
      </c>
      <c r="AS7">
        <v>2</v>
      </c>
    </row>
    <row r="8" spans="1:45" x14ac:dyDescent="0.3">
      <c r="A8" s="28" t="s">
        <v>464</v>
      </c>
      <c r="B8" s="28" t="s">
        <v>534</v>
      </c>
      <c r="C8" s="28" t="s">
        <v>22</v>
      </c>
      <c r="D8" s="28" t="s">
        <v>14</v>
      </c>
      <c r="E8" s="28" t="s">
        <v>53</v>
      </c>
      <c r="F8" s="28">
        <v>3.2000000000000001E-2</v>
      </c>
      <c r="G8" s="28" t="s">
        <v>535</v>
      </c>
      <c r="H8" s="28">
        <v>1</v>
      </c>
      <c r="I8">
        <v>1</v>
      </c>
      <c r="J8">
        <v>0.87</v>
      </c>
      <c r="K8">
        <f t="shared" ref="K8" si="3">(1-EXP(J8*LN(1-F8)))/F8</f>
        <v>0.8718317909968375</v>
      </c>
      <c r="L8">
        <v>0.28999999999999998</v>
      </c>
      <c r="M8">
        <f t="shared" ref="M8" si="4">(1-EXP(L8*LN(1-F8)))/F8</f>
        <v>0.2933558243343945</v>
      </c>
      <c r="N8">
        <v>2.56</v>
      </c>
      <c r="O8">
        <f t="shared" ref="O8" si="5">(1-EXP(N8*LN(1-F8)))/F8</f>
        <v>2.4964854377290435</v>
      </c>
      <c r="P8">
        <v>779</v>
      </c>
      <c r="Q8">
        <v>0.55558204451354298</v>
      </c>
      <c r="R8" s="27" t="s">
        <v>25</v>
      </c>
      <c r="S8">
        <v>2019</v>
      </c>
      <c r="T8" t="s">
        <v>18</v>
      </c>
      <c r="U8" t="s">
        <v>536</v>
      </c>
      <c r="V8">
        <v>1</v>
      </c>
      <c r="W8">
        <v>0</v>
      </c>
      <c r="X8">
        <v>0</v>
      </c>
      <c r="Y8">
        <v>1</v>
      </c>
      <c r="Z8">
        <v>1</v>
      </c>
      <c r="AA8">
        <v>0</v>
      </c>
      <c r="AB8">
        <v>1</v>
      </c>
      <c r="AC8">
        <v>0</v>
      </c>
      <c r="AD8">
        <v>1</v>
      </c>
      <c r="AE8">
        <v>1</v>
      </c>
      <c r="AF8">
        <v>0</v>
      </c>
      <c r="AG8">
        <v>1</v>
      </c>
      <c r="AH8">
        <v>0</v>
      </c>
      <c r="AI8">
        <v>0</v>
      </c>
      <c r="AJ8">
        <v>1</v>
      </c>
      <c r="AK8">
        <v>0</v>
      </c>
      <c r="AL8">
        <v>44</v>
      </c>
      <c r="AM8" s="14">
        <v>2</v>
      </c>
      <c r="AN8" s="2">
        <v>4</v>
      </c>
      <c r="AO8">
        <v>0</v>
      </c>
      <c r="AP8">
        <v>2</v>
      </c>
      <c r="AQ8" s="9">
        <v>0</v>
      </c>
      <c r="AR8" t="s">
        <v>537</v>
      </c>
      <c r="AS8">
        <v>1</v>
      </c>
    </row>
    <row r="9" spans="1:45" x14ac:dyDescent="0.3">
      <c r="A9" t="s">
        <v>141</v>
      </c>
      <c r="B9" t="s">
        <v>137</v>
      </c>
      <c r="C9" t="s">
        <v>13</v>
      </c>
      <c r="D9" t="s">
        <v>138</v>
      </c>
      <c r="E9" t="s">
        <v>53</v>
      </c>
      <c r="F9">
        <v>6.3407000000000005E-2</v>
      </c>
      <c r="G9" t="s">
        <v>313</v>
      </c>
      <c r="H9">
        <v>1</v>
      </c>
      <c r="I9">
        <v>0</v>
      </c>
      <c r="J9">
        <v>1.32</v>
      </c>
      <c r="K9">
        <f t="shared" ref="K9:K13" si="6">(1-EXP(J9*LN(1-F9)))/F9</f>
        <v>1.3064106678826879</v>
      </c>
      <c r="L9">
        <v>0.89</v>
      </c>
      <c r="M9">
        <f t="shared" ref="M9:M13" si="7">(1-EXP(L9*LN(1-F9)))/F9</f>
        <v>0.89317912491874762</v>
      </c>
      <c r="N9">
        <v>1.96</v>
      </c>
      <c r="O9">
        <f t="shared" ref="O9:O13" si="8">(1-EXP(N9*LN(1-F9)))/F9</f>
        <v>1.9002954082573997</v>
      </c>
      <c r="P9">
        <v>1013</v>
      </c>
      <c r="Q9">
        <v>0.25691741921904387</v>
      </c>
      <c r="R9" t="s">
        <v>41</v>
      </c>
      <c r="S9">
        <v>2005</v>
      </c>
      <c r="T9" t="s">
        <v>18</v>
      </c>
      <c r="U9" t="s">
        <v>140</v>
      </c>
      <c r="V9">
        <v>2</v>
      </c>
      <c r="W9">
        <v>1</v>
      </c>
      <c r="X9">
        <v>0</v>
      </c>
      <c r="Y9">
        <v>0</v>
      </c>
      <c r="Z9">
        <v>1</v>
      </c>
      <c r="AA9">
        <v>1</v>
      </c>
      <c r="AB9">
        <v>0</v>
      </c>
      <c r="AC9">
        <v>1</v>
      </c>
      <c r="AD9">
        <v>1</v>
      </c>
      <c r="AE9">
        <v>1</v>
      </c>
      <c r="AF9">
        <v>0</v>
      </c>
      <c r="AG9">
        <v>3</v>
      </c>
      <c r="AH9">
        <v>1</v>
      </c>
      <c r="AI9">
        <v>3</v>
      </c>
      <c r="AJ9">
        <v>0</v>
      </c>
      <c r="AK9">
        <v>0</v>
      </c>
      <c r="AL9" t="s">
        <v>314</v>
      </c>
      <c r="AM9" s="14">
        <v>1</v>
      </c>
      <c r="AN9">
        <v>11</v>
      </c>
      <c r="AO9">
        <v>0</v>
      </c>
      <c r="AP9">
        <v>3</v>
      </c>
      <c r="AQ9">
        <v>0</v>
      </c>
      <c r="AR9" t="s">
        <v>349</v>
      </c>
      <c r="AS9">
        <v>1</v>
      </c>
    </row>
    <row r="10" spans="1:45" x14ac:dyDescent="0.3">
      <c r="A10" t="s">
        <v>141</v>
      </c>
      <c r="B10" t="s">
        <v>137</v>
      </c>
      <c r="C10" t="s">
        <v>13</v>
      </c>
      <c r="D10" t="s">
        <v>138</v>
      </c>
      <c r="E10" t="s">
        <v>53</v>
      </c>
      <c r="F10">
        <v>6.3407000000000005E-2</v>
      </c>
      <c r="G10" t="s">
        <v>142</v>
      </c>
      <c r="H10">
        <v>2</v>
      </c>
      <c r="I10">
        <v>0</v>
      </c>
      <c r="J10">
        <v>0.99</v>
      </c>
      <c r="K10">
        <f t="shared" si="6"/>
        <v>0.99032078671438861</v>
      </c>
      <c r="L10">
        <v>0.63</v>
      </c>
      <c r="M10">
        <f t="shared" si="7"/>
        <v>0.63761247158635681</v>
      </c>
      <c r="N10">
        <v>1.57</v>
      </c>
      <c r="O10">
        <f t="shared" si="8"/>
        <v>1.5413646566005961</v>
      </c>
      <c r="P10">
        <v>1013</v>
      </c>
      <c r="Q10">
        <v>0.23054902678934674</v>
      </c>
      <c r="R10" t="s">
        <v>41</v>
      </c>
      <c r="S10">
        <v>2005</v>
      </c>
      <c r="T10" t="s">
        <v>18</v>
      </c>
      <c r="U10" t="s">
        <v>140</v>
      </c>
      <c r="V10">
        <v>2</v>
      </c>
      <c r="W10">
        <v>1</v>
      </c>
      <c r="X10">
        <v>0</v>
      </c>
      <c r="Y10">
        <v>0</v>
      </c>
      <c r="Z10">
        <v>1</v>
      </c>
      <c r="AA10">
        <v>1</v>
      </c>
      <c r="AB10">
        <v>0</v>
      </c>
      <c r="AC10">
        <v>1</v>
      </c>
      <c r="AD10">
        <v>1</v>
      </c>
      <c r="AE10">
        <v>1</v>
      </c>
      <c r="AF10">
        <v>0</v>
      </c>
      <c r="AG10">
        <v>3</v>
      </c>
      <c r="AH10">
        <v>1</v>
      </c>
      <c r="AI10">
        <v>3</v>
      </c>
      <c r="AJ10">
        <v>0</v>
      </c>
      <c r="AK10">
        <v>0</v>
      </c>
      <c r="AL10" t="s">
        <v>314</v>
      </c>
      <c r="AM10" s="14">
        <v>1</v>
      </c>
      <c r="AN10">
        <v>11</v>
      </c>
      <c r="AO10">
        <v>0</v>
      </c>
      <c r="AP10">
        <v>3</v>
      </c>
      <c r="AQ10">
        <v>0</v>
      </c>
      <c r="AR10" t="s">
        <v>349</v>
      </c>
      <c r="AS10">
        <v>1</v>
      </c>
    </row>
    <row r="11" spans="1:45" x14ac:dyDescent="0.3">
      <c r="A11" t="s">
        <v>143</v>
      </c>
      <c r="B11" t="s">
        <v>137</v>
      </c>
      <c r="C11" t="s">
        <v>13</v>
      </c>
      <c r="D11" s="1" t="s">
        <v>138</v>
      </c>
      <c r="E11" s="1" t="s">
        <v>53</v>
      </c>
      <c r="F11">
        <v>6.3407000000000005E-2</v>
      </c>
      <c r="G11" t="s">
        <v>315</v>
      </c>
      <c r="H11">
        <v>2</v>
      </c>
      <c r="I11">
        <v>1</v>
      </c>
      <c r="J11">
        <v>1.03</v>
      </c>
      <c r="K11">
        <f t="shared" si="6"/>
        <v>1.0289996258570091</v>
      </c>
      <c r="L11">
        <v>0.64</v>
      </c>
      <c r="M11">
        <f t="shared" si="7"/>
        <v>0.64752265593084968</v>
      </c>
      <c r="N11">
        <v>1.67</v>
      </c>
      <c r="O11">
        <f t="shared" si="8"/>
        <v>1.6342741615023217</v>
      </c>
      <c r="P11">
        <v>1013</v>
      </c>
      <c r="Q11">
        <v>0.25172232284986534</v>
      </c>
      <c r="R11" t="s">
        <v>41</v>
      </c>
      <c r="S11">
        <v>2005</v>
      </c>
      <c r="T11" t="s">
        <v>18</v>
      </c>
      <c r="U11" t="s">
        <v>140</v>
      </c>
      <c r="V11">
        <v>2</v>
      </c>
      <c r="W11">
        <v>1</v>
      </c>
      <c r="X11">
        <v>0</v>
      </c>
      <c r="Y11">
        <v>0</v>
      </c>
      <c r="Z11">
        <v>1</v>
      </c>
      <c r="AA11">
        <v>1</v>
      </c>
      <c r="AB11">
        <v>0</v>
      </c>
      <c r="AC11">
        <v>1</v>
      </c>
      <c r="AD11">
        <v>1</v>
      </c>
      <c r="AE11">
        <v>1</v>
      </c>
      <c r="AF11">
        <v>0</v>
      </c>
      <c r="AG11">
        <v>3</v>
      </c>
      <c r="AH11">
        <v>1</v>
      </c>
      <c r="AI11">
        <v>3</v>
      </c>
      <c r="AJ11">
        <v>0</v>
      </c>
      <c r="AK11">
        <v>0</v>
      </c>
      <c r="AL11" t="s">
        <v>314</v>
      </c>
      <c r="AM11" s="14">
        <v>1</v>
      </c>
      <c r="AN11">
        <v>11</v>
      </c>
      <c r="AO11">
        <v>0</v>
      </c>
      <c r="AP11">
        <v>3</v>
      </c>
      <c r="AQ11">
        <v>0</v>
      </c>
      <c r="AR11" t="s">
        <v>349</v>
      </c>
      <c r="AS11">
        <v>1</v>
      </c>
    </row>
    <row r="12" spans="1:45" x14ac:dyDescent="0.3">
      <c r="A12" t="s">
        <v>145</v>
      </c>
      <c r="B12" t="s">
        <v>316</v>
      </c>
      <c r="C12" t="s">
        <v>13</v>
      </c>
      <c r="D12" t="s">
        <v>14</v>
      </c>
      <c r="E12" t="s">
        <v>53</v>
      </c>
      <c r="F12">
        <v>3.5999999999999997E-2</v>
      </c>
      <c r="G12" t="s">
        <v>317</v>
      </c>
      <c r="H12">
        <v>2</v>
      </c>
      <c r="I12">
        <v>1</v>
      </c>
      <c r="J12">
        <v>0.53</v>
      </c>
      <c r="K12">
        <f t="shared" si="6"/>
        <v>0.53456469763756476</v>
      </c>
      <c r="L12">
        <v>0.23</v>
      </c>
      <c r="M12">
        <f t="shared" si="7"/>
        <v>0.23325724402423201</v>
      </c>
      <c r="N12">
        <v>1.23</v>
      </c>
      <c r="O12">
        <f t="shared" si="8"/>
        <v>1.2248599832393614</v>
      </c>
      <c r="P12">
        <v>749</v>
      </c>
      <c r="Q12">
        <v>0.25295988245283912</v>
      </c>
      <c r="R12" t="s">
        <v>148</v>
      </c>
      <c r="S12">
        <v>2008</v>
      </c>
      <c r="T12" t="s">
        <v>18</v>
      </c>
      <c r="U12" t="s">
        <v>149</v>
      </c>
      <c r="V12">
        <v>2</v>
      </c>
      <c r="W12">
        <v>0</v>
      </c>
      <c r="X12">
        <v>0</v>
      </c>
      <c r="Y12">
        <v>1</v>
      </c>
      <c r="Z12">
        <v>1</v>
      </c>
      <c r="AA12">
        <v>0</v>
      </c>
      <c r="AB12">
        <v>1</v>
      </c>
      <c r="AC12">
        <v>1</v>
      </c>
      <c r="AD12">
        <v>1</v>
      </c>
      <c r="AE12">
        <v>0</v>
      </c>
      <c r="AF12">
        <v>1</v>
      </c>
      <c r="AG12">
        <v>3</v>
      </c>
      <c r="AH12">
        <v>1</v>
      </c>
      <c r="AI12">
        <v>3</v>
      </c>
      <c r="AJ12">
        <v>1</v>
      </c>
      <c r="AK12">
        <v>0</v>
      </c>
      <c r="AL12" t="s">
        <v>318</v>
      </c>
      <c r="AM12" s="14">
        <v>1</v>
      </c>
      <c r="AN12">
        <v>9</v>
      </c>
      <c r="AO12">
        <v>0</v>
      </c>
      <c r="AP12">
        <v>2</v>
      </c>
      <c r="AQ12">
        <v>0</v>
      </c>
      <c r="AR12" t="s">
        <v>350</v>
      </c>
      <c r="AS12">
        <v>1</v>
      </c>
    </row>
    <row r="13" spans="1:45" x14ac:dyDescent="0.3">
      <c r="A13" t="s">
        <v>183</v>
      </c>
      <c r="B13" t="s">
        <v>184</v>
      </c>
      <c r="C13" t="s">
        <v>13</v>
      </c>
      <c r="D13" t="s">
        <v>14</v>
      </c>
      <c r="E13" t="s">
        <v>53</v>
      </c>
      <c r="F13" s="1">
        <v>8.4639000000000006E-2</v>
      </c>
      <c r="G13" s="18" t="s">
        <v>185</v>
      </c>
      <c r="H13" s="1">
        <v>2</v>
      </c>
      <c r="I13" s="1">
        <v>1</v>
      </c>
      <c r="J13" s="1">
        <v>0.42</v>
      </c>
      <c r="K13">
        <f t="shared" si="6"/>
        <v>0.43079528410441814</v>
      </c>
      <c r="L13" s="1">
        <v>0.22</v>
      </c>
      <c r="M13">
        <f t="shared" si="7"/>
        <v>0.22764964385901906</v>
      </c>
      <c r="N13" s="1">
        <v>0.8</v>
      </c>
      <c r="O13">
        <f t="shared" si="8"/>
        <v>0.80701164641600331</v>
      </c>
      <c r="P13" s="1">
        <v>638</v>
      </c>
      <c r="Q13" s="1">
        <v>0.14779642922372047</v>
      </c>
      <c r="R13" t="s">
        <v>186</v>
      </c>
      <c r="S13">
        <v>2012</v>
      </c>
      <c r="T13" t="s">
        <v>18</v>
      </c>
      <c r="U13" t="s">
        <v>187</v>
      </c>
      <c r="V13">
        <v>2</v>
      </c>
      <c r="W13">
        <v>0</v>
      </c>
      <c r="X13">
        <v>0</v>
      </c>
      <c r="Y13">
        <v>1</v>
      </c>
      <c r="Z13">
        <v>1</v>
      </c>
      <c r="AA13">
        <v>1</v>
      </c>
      <c r="AB13">
        <v>0</v>
      </c>
      <c r="AC13">
        <v>1</v>
      </c>
      <c r="AD13">
        <v>1</v>
      </c>
      <c r="AE13">
        <v>0</v>
      </c>
      <c r="AF13">
        <v>0</v>
      </c>
      <c r="AG13">
        <v>3</v>
      </c>
      <c r="AH13">
        <v>0</v>
      </c>
      <c r="AI13">
        <v>3</v>
      </c>
      <c r="AJ13">
        <v>0</v>
      </c>
      <c r="AK13">
        <v>0</v>
      </c>
      <c r="AL13" t="s">
        <v>319</v>
      </c>
      <c r="AM13" s="14">
        <v>1</v>
      </c>
      <c r="AN13">
        <v>6</v>
      </c>
      <c r="AO13">
        <v>0</v>
      </c>
      <c r="AP13">
        <v>3</v>
      </c>
      <c r="AQ13">
        <v>0</v>
      </c>
      <c r="AR13" t="s">
        <v>359</v>
      </c>
      <c r="AS13">
        <v>1</v>
      </c>
    </row>
    <row r="14" spans="1:45" x14ac:dyDescent="0.3">
      <c r="A14" t="s">
        <v>295</v>
      </c>
      <c r="B14" t="s">
        <v>320</v>
      </c>
      <c r="C14" t="s">
        <v>13</v>
      </c>
      <c r="D14" t="s">
        <v>14</v>
      </c>
      <c r="E14" t="s">
        <v>3</v>
      </c>
      <c r="G14" t="s">
        <v>297</v>
      </c>
      <c r="H14">
        <v>2</v>
      </c>
      <c r="I14">
        <v>1</v>
      </c>
      <c r="J14" t="s">
        <v>52</v>
      </c>
      <c r="K14">
        <v>0.81</v>
      </c>
      <c r="M14">
        <v>0.42</v>
      </c>
      <c r="O14">
        <v>1.57</v>
      </c>
      <c r="P14">
        <v>826</v>
      </c>
      <c r="Q14">
        <v>0.29336734693877553</v>
      </c>
      <c r="R14" t="s">
        <v>298</v>
      </c>
      <c r="S14">
        <v>1995</v>
      </c>
      <c r="T14" t="s">
        <v>18</v>
      </c>
      <c r="U14" t="s">
        <v>299</v>
      </c>
      <c r="V14">
        <v>2</v>
      </c>
      <c r="W14">
        <v>0</v>
      </c>
      <c r="X14">
        <v>0</v>
      </c>
      <c r="Y14">
        <v>1</v>
      </c>
      <c r="Z14">
        <v>1</v>
      </c>
      <c r="AA14">
        <v>1</v>
      </c>
      <c r="AB14">
        <v>1</v>
      </c>
      <c r="AC14">
        <v>0</v>
      </c>
      <c r="AD14">
        <v>1</v>
      </c>
      <c r="AE14">
        <v>1</v>
      </c>
      <c r="AF14">
        <v>1</v>
      </c>
      <c r="AG14">
        <v>3</v>
      </c>
      <c r="AH14">
        <v>0</v>
      </c>
      <c r="AI14">
        <v>3</v>
      </c>
      <c r="AJ14">
        <v>1</v>
      </c>
      <c r="AK14">
        <v>0</v>
      </c>
      <c r="AL14" t="s">
        <v>321</v>
      </c>
      <c r="AM14" s="14">
        <v>1</v>
      </c>
      <c r="AN14">
        <v>0</v>
      </c>
      <c r="AO14">
        <v>0</v>
      </c>
      <c r="AP14">
        <v>3</v>
      </c>
      <c r="AQ14">
        <v>0</v>
      </c>
      <c r="AR14" t="s">
        <v>370</v>
      </c>
      <c r="AS14">
        <v>1</v>
      </c>
    </row>
    <row r="15" spans="1:45" x14ac:dyDescent="0.3">
      <c r="P15">
        <f>SUM(P2:P14)</f>
        <v>33870</v>
      </c>
    </row>
    <row r="18" spans="1:1" x14ac:dyDescent="0.3">
      <c r="A18" t="s">
        <v>437</v>
      </c>
    </row>
    <row r="19" spans="1:1" x14ac:dyDescent="0.3">
      <c r="A19" t="s">
        <v>438</v>
      </c>
    </row>
    <row r="20" spans="1:1" x14ac:dyDescent="0.3">
      <c r="A20" t="s">
        <v>439</v>
      </c>
    </row>
    <row r="21" spans="1:1" x14ac:dyDescent="0.3">
      <c r="A21" t="s">
        <v>440</v>
      </c>
    </row>
    <row r="22" spans="1:1" x14ac:dyDescent="0.3">
      <c r="A22" t="s">
        <v>572</v>
      </c>
    </row>
    <row r="23" spans="1:1" x14ac:dyDescent="0.3">
      <c r="A23" t="s">
        <v>441</v>
      </c>
    </row>
    <row r="24" spans="1:1" x14ac:dyDescent="0.3">
      <c r="A24" t="s">
        <v>442</v>
      </c>
    </row>
    <row r="25" spans="1:1" x14ac:dyDescent="0.3">
      <c r="A25" t="s">
        <v>443</v>
      </c>
    </row>
    <row r="26" spans="1:1" x14ac:dyDescent="0.3">
      <c r="A26" t="s">
        <v>444</v>
      </c>
    </row>
    <row r="27" spans="1:1" x14ac:dyDescent="0.3">
      <c r="A27" t="s">
        <v>445</v>
      </c>
    </row>
    <row r="28" spans="1:1" x14ac:dyDescent="0.3">
      <c r="A28" t="s">
        <v>446</v>
      </c>
    </row>
    <row r="29" spans="1:1" x14ac:dyDescent="0.3">
      <c r="A29" t="s">
        <v>447</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E8E17-FA68-4CD9-A1AF-1EA4392CEF5A}">
  <dimension ref="A1:AG19"/>
  <sheetViews>
    <sheetView workbookViewId="0">
      <selection activeCell="G17" sqref="G17"/>
    </sheetView>
  </sheetViews>
  <sheetFormatPr defaultRowHeight="14.4" x14ac:dyDescent="0.3"/>
  <cols>
    <col min="1" max="1" width="15.88671875" customWidth="1"/>
  </cols>
  <sheetData>
    <row r="1" spans="1:33" x14ac:dyDescent="0.3">
      <c r="A1" t="s">
        <v>0</v>
      </c>
      <c r="B1" t="s">
        <v>473</v>
      </c>
      <c r="C1" t="s">
        <v>490</v>
      </c>
      <c r="D1" t="s">
        <v>589</v>
      </c>
      <c r="E1" t="s">
        <v>474</v>
      </c>
      <c r="F1" t="s">
        <v>15</v>
      </c>
      <c r="G1" t="s">
        <v>3</v>
      </c>
      <c r="H1" t="s">
        <v>613</v>
      </c>
      <c r="I1" t="s">
        <v>590</v>
      </c>
      <c r="J1" t="s">
        <v>605</v>
      </c>
      <c r="K1" t="s">
        <v>591</v>
      </c>
      <c r="L1" t="s">
        <v>475</v>
      </c>
      <c r="M1" t="s">
        <v>6</v>
      </c>
      <c r="N1" t="s">
        <v>7</v>
      </c>
      <c r="O1" t="s">
        <v>8</v>
      </c>
      <c r="P1" t="s">
        <v>9</v>
      </c>
      <c r="Q1" t="s">
        <v>614</v>
      </c>
      <c r="R1" t="s">
        <v>615</v>
      </c>
      <c r="S1" t="s">
        <v>616</v>
      </c>
      <c r="T1" t="s">
        <v>593</v>
      </c>
      <c r="U1" t="s">
        <v>592</v>
      </c>
      <c r="V1" t="s">
        <v>594</v>
      </c>
      <c r="W1" t="s">
        <v>595</v>
      </c>
      <c r="X1" t="s">
        <v>596</v>
      </c>
      <c r="Y1" t="s">
        <v>597</v>
      </c>
      <c r="Z1" t="s">
        <v>598</v>
      </c>
      <c r="AA1" t="s">
        <v>476</v>
      </c>
      <c r="AB1" t="s">
        <v>599</v>
      </c>
      <c r="AC1" t="s">
        <v>600</v>
      </c>
      <c r="AD1" t="s">
        <v>601</v>
      </c>
      <c r="AE1" t="s">
        <v>477</v>
      </c>
      <c r="AF1" t="s">
        <v>602</v>
      </c>
      <c r="AG1" t="s">
        <v>478</v>
      </c>
    </row>
    <row r="2" spans="1:33" x14ac:dyDescent="0.3">
      <c r="A2" t="s">
        <v>479</v>
      </c>
      <c r="B2" t="s">
        <v>480</v>
      </c>
      <c r="C2" t="s">
        <v>15</v>
      </c>
      <c r="D2">
        <v>3.8128000000000002E-2</v>
      </c>
      <c r="E2" t="s">
        <v>481</v>
      </c>
      <c r="F2">
        <v>1.45</v>
      </c>
      <c r="G2">
        <f>F2/(1-D2+(F2*D2))</f>
        <v>1.4255411354150036</v>
      </c>
      <c r="H2">
        <v>0.66</v>
      </c>
      <c r="I2">
        <f>H2/(1-D2+(H2*D2))</f>
        <v>0.66866829481317658</v>
      </c>
      <c r="J2">
        <v>3.17</v>
      </c>
      <c r="K2">
        <f>J2/(1-D2+(J2*D2))</f>
        <v>2.9277634133679795</v>
      </c>
      <c r="L2">
        <v>1158</v>
      </c>
      <c r="M2" t="s">
        <v>176</v>
      </c>
      <c r="N2">
        <v>2007</v>
      </c>
      <c r="O2" t="s">
        <v>18</v>
      </c>
      <c r="P2" t="s">
        <v>482</v>
      </c>
      <c r="Q2">
        <v>0</v>
      </c>
      <c r="R2">
        <v>1</v>
      </c>
      <c r="S2">
        <v>0</v>
      </c>
      <c r="T2">
        <v>1</v>
      </c>
      <c r="U2">
        <v>0</v>
      </c>
      <c r="V2">
        <v>1</v>
      </c>
      <c r="W2">
        <v>1</v>
      </c>
      <c r="X2">
        <v>1</v>
      </c>
      <c r="Y2">
        <v>1</v>
      </c>
      <c r="Z2">
        <v>1</v>
      </c>
      <c r="AA2">
        <v>3</v>
      </c>
      <c r="AB2">
        <v>1</v>
      </c>
      <c r="AC2">
        <v>1</v>
      </c>
      <c r="AD2">
        <v>21</v>
      </c>
      <c r="AE2">
        <v>17</v>
      </c>
      <c r="AF2">
        <v>2</v>
      </c>
      <c r="AG2">
        <v>0</v>
      </c>
    </row>
    <row r="3" spans="1:33" x14ac:dyDescent="0.3">
      <c r="A3" t="s">
        <v>483</v>
      </c>
      <c r="B3" t="s">
        <v>484</v>
      </c>
      <c r="C3" t="s">
        <v>3</v>
      </c>
      <c r="D3">
        <v>0.14799999999999999</v>
      </c>
      <c r="E3" t="s">
        <v>485</v>
      </c>
      <c r="F3" t="s">
        <v>52</v>
      </c>
      <c r="G3">
        <v>1.1000000000000001</v>
      </c>
      <c r="I3">
        <v>0.9</v>
      </c>
      <c r="K3">
        <v>1.34</v>
      </c>
      <c r="L3">
        <v>2027</v>
      </c>
      <c r="M3" t="s">
        <v>486</v>
      </c>
      <c r="N3">
        <v>2021</v>
      </c>
      <c r="O3" t="s">
        <v>18</v>
      </c>
      <c r="P3" t="s">
        <v>487</v>
      </c>
      <c r="Q3">
        <v>0</v>
      </c>
      <c r="R3">
        <v>1</v>
      </c>
      <c r="S3">
        <v>0</v>
      </c>
      <c r="T3">
        <v>1</v>
      </c>
      <c r="U3">
        <v>0</v>
      </c>
      <c r="V3">
        <v>0</v>
      </c>
      <c r="W3">
        <v>0</v>
      </c>
      <c r="X3">
        <v>1</v>
      </c>
      <c r="Y3">
        <v>1</v>
      </c>
      <c r="Z3">
        <v>1</v>
      </c>
      <c r="AA3">
        <v>1</v>
      </c>
      <c r="AB3">
        <v>0</v>
      </c>
      <c r="AC3" s="4">
        <v>1</v>
      </c>
      <c r="AD3">
        <v>29.3</v>
      </c>
      <c r="AE3">
        <v>11</v>
      </c>
      <c r="AF3">
        <v>2</v>
      </c>
      <c r="AG3">
        <v>0</v>
      </c>
    </row>
    <row r="4" spans="1:33" x14ac:dyDescent="0.3">
      <c r="A4" t="s">
        <v>488</v>
      </c>
      <c r="B4" t="s">
        <v>484</v>
      </c>
      <c r="C4" t="s">
        <v>3</v>
      </c>
      <c r="D4">
        <v>0.14799999999999999</v>
      </c>
      <c r="E4" t="s">
        <v>489</v>
      </c>
      <c r="F4" t="s">
        <v>52</v>
      </c>
      <c r="G4">
        <v>1.55</v>
      </c>
      <c r="I4">
        <v>1.08</v>
      </c>
      <c r="K4">
        <v>2.2400000000000002</v>
      </c>
      <c r="L4">
        <v>703</v>
      </c>
      <c r="M4" t="s">
        <v>486</v>
      </c>
      <c r="N4">
        <v>2021</v>
      </c>
      <c r="O4" t="s">
        <v>18</v>
      </c>
      <c r="P4" t="s">
        <v>487</v>
      </c>
      <c r="Q4">
        <v>0</v>
      </c>
      <c r="R4">
        <v>1</v>
      </c>
      <c r="S4">
        <v>0</v>
      </c>
      <c r="T4">
        <v>1</v>
      </c>
      <c r="U4">
        <v>0</v>
      </c>
      <c r="V4">
        <v>0</v>
      </c>
      <c r="W4">
        <v>0</v>
      </c>
      <c r="X4">
        <v>1</v>
      </c>
      <c r="Y4">
        <v>1</v>
      </c>
      <c r="Z4">
        <v>1</v>
      </c>
      <c r="AA4">
        <v>1</v>
      </c>
      <c r="AB4">
        <v>0</v>
      </c>
      <c r="AC4" s="4">
        <v>1</v>
      </c>
      <c r="AD4">
        <v>29.3</v>
      </c>
      <c r="AE4">
        <v>11</v>
      </c>
      <c r="AF4">
        <v>2</v>
      </c>
      <c r="AG4">
        <v>0</v>
      </c>
    </row>
    <row r="8" spans="1:33" x14ac:dyDescent="0.3">
      <c r="A8" t="s">
        <v>437</v>
      </c>
    </row>
    <row r="9" spans="1:33" x14ac:dyDescent="0.3">
      <c r="A9" t="s">
        <v>438</v>
      </c>
    </row>
    <row r="10" spans="1:33" x14ac:dyDescent="0.3">
      <c r="A10" t="s">
        <v>439</v>
      </c>
    </row>
    <row r="11" spans="1:33" x14ac:dyDescent="0.3">
      <c r="A11" t="s">
        <v>440</v>
      </c>
    </row>
    <row r="12" spans="1:33" x14ac:dyDescent="0.3">
      <c r="A12" t="s">
        <v>572</v>
      </c>
    </row>
    <row r="13" spans="1:33" x14ac:dyDescent="0.3">
      <c r="A13" t="s">
        <v>441</v>
      </c>
    </row>
    <row r="14" spans="1:33" x14ac:dyDescent="0.3">
      <c r="A14" t="s">
        <v>442</v>
      </c>
    </row>
    <row r="15" spans="1:33" x14ac:dyDescent="0.3">
      <c r="A15" t="s">
        <v>443</v>
      </c>
    </row>
    <row r="16" spans="1:33" x14ac:dyDescent="0.3">
      <c r="A16" t="s">
        <v>444</v>
      </c>
    </row>
    <row r="17" spans="1:1" x14ac:dyDescent="0.3">
      <c r="A17" t="s">
        <v>445</v>
      </c>
    </row>
    <row r="18" spans="1:1" x14ac:dyDescent="0.3">
      <c r="A18" t="s">
        <v>446</v>
      </c>
    </row>
    <row r="19" spans="1:1" x14ac:dyDescent="0.3">
      <c r="A19" t="s">
        <v>447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34D0B-A3BD-47C1-9ACE-19F41C270733}">
  <dimension ref="A1:K206"/>
  <sheetViews>
    <sheetView workbookViewId="0">
      <selection activeCell="H85" sqref="H85"/>
    </sheetView>
  </sheetViews>
  <sheetFormatPr defaultRowHeight="14.4" x14ac:dyDescent="0.3"/>
  <cols>
    <col min="1" max="1" width="20.6640625" customWidth="1"/>
    <col min="2" max="2" width="14.6640625" customWidth="1"/>
    <col min="3" max="3" width="17.33203125" customWidth="1"/>
    <col min="4" max="4" width="18.33203125" customWidth="1"/>
    <col min="5" max="5" width="17.6640625" customWidth="1"/>
    <col min="6" max="6" width="17.109375" customWidth="1"/>
    <col min="7" max="7" width="22.21875" customWidth="1"/>
    <col min="8" max="8" width="25.44140625" customWidth="1"/>
    <col min="9" max="9" width="19.33203125" customWidth="1"/>
  </cols>
  <sheetData>
    <row r="1" spans="1:11" x14ac:dyDescent="0.3">
      <c r="A1" s="25" t="s">
        <v>372</v>
      </c>
      <c r="B1" s="25" t="s">
        <v>373</v>
      </c>
      <c r="C1" s="25" t="s">
        <v>374</v>
      </c>
      <c r="D1" s="25" t="s">
        <v>375</v>
      </c>
      <c r="E1" s="25" t="s">
        <v>378</v>
      </c>
      <c r="F1" s="25" t="s">
        <v>379</v>
      </c>
      <c r="G1" s="25" t="s">
        <v>380</v>
      </c>
      <c r="H1" s="25" t="s">
        <v>376</v>
      </c>
      <c r="I1" s="25" t="s">
        <v>381</v>
      </c>
      <c r="J1" s="25" t="s">
        <v>377</v>
      </c>
    </row>
    <row r="3" spans="1:11" x14ac:dyDescent="0.3">
      <c r="A3" t="s">
        <v>382</v>
      </c>
      <c r="B3" t="s">
        <v>383</v>
      </c>
      <c r="C3" t="s">
        <v>384</v>
      </c>
      <c r="D3" t="s">
        <v>385</v>
      </c>
      <c r="E3" t="s">
        <v>386</v>
      </c>
      <c r="F3" t="s">
        <v>384</v>
      </c>
      <c r="G3" t="s">
        <v>386</v>
      </c>
      <c r="H3" t="s">
        <v>384</v>
      </c>
      <c r="I3" t="s">
        <v>384</v>
      </c>
      <c r="J3" t="s">
        <v>387</v>
      </c>
    </row>
    <row r="4" spans="1:11" x14ac:dyDescent="0.3">
      <c r="A4" t="s">
        <v>382</v>
      </c>
      <c r="B4" t="s">
        <v>388</v>
      </c>
      <c r="C4" t="s">
        <v>389</v>
      </c>
      <c r="D4" t="s">
        <v>386</v>
      </c>
      <c r="E4" t="s">
        <v>386</v>
      </c>
      <c r="F4" t="s">
        <v>384</v>
      </c>
      <c r="G4" t="s">
        <v>386</v>
      </c>
      <c r="H4" t="s">
        <v>384</v>
      </c>
      <c r="I4" t="s">
        <v>384</v>
      </c>
      <c r="J4" t="s">
        <v>390</v>
      </c>
    </row>
    <row r="5" spans="1:11" x14ac:dyDescent="0.3">
      <c r="A5" t="s">
        <v>382</v>
      </c>
      <c r="B5" t="s">
        <v>391</v>
      </c>
      <c r="K5" t="s">
        <v>387</v>
      </c>
    </row>
    <row r="6" spans="1:11" x14ac:dyDescent="0.3">
      <c r="A6" t="s">
        <v>392</v>
      </c>
      <c r="B6" t="s">
        <v>388</v>
      </c>
      <c r="C6" t="s">
        <v>386</v>
      </c>
      <c r="D6" t="s">
        <v>385</v>
      </c>
      <c r="E6" t="s">
        <v>386</v>
      </c>
      <c r="F6" t="s">
        <v>386</v>
      </c>
      <c r="G6" t="s">
        <v>386</v>
      </c>
      <c r="H6" t="s">
        <v>386</v>
      </c>
      <c r="I6" t="s">
        <v>386</v>
      </c>
      <c r="J6" t="s">
        <v>393</v>
      </c>
    </row>
    <row r="7" spans="1:11" x14ac:dyDescent="0.3">
      <c r="A7" t="s">
        <v>392</v>
      </c>
      <c r="B7" t="s">
        <v>383</v>
      </c>
      <c r="C7" t="s">
        <v>384</v>
      </c>
      <c r="D7" t="s">
        <v>384</v>
      </c>
      <c r="E7" t="s">
        <v>386</v>
      </c>
      <c r="F7" t="s">
        <v>386</v>
      </c>
      <c r="G7" t="s">
        <v>386</v>
      </c>
      <c r="H7" t="s">
        <v>386</v>
      </c>
      <c r="I7" t="s">
        <v>386</v>
      </c>
      <c r="J7" t="s">
        <v>394</v>
      </c>
    </row>
    <row r="8" spans="1:11" x14ac:dyDescent="0.3">
      <c r="A8" t="s">
        <v>392</v>
      </c>
      <c r="B8" t="s">
        <v>391</v>
      </c>
      <c r="K8" t="s">
        <v>395</v>
      </c>
    </row>
    <row r="9" spans="1:11" x14ac:dyDescent="0.3">
      <c r="A9" t="s">
        <v>254</v>
      </c>
      <c r="B9" t="s">
        <v>388</v>
      </c>
      <c r="C9" t="s">
        <v>384</v>
      </c>
      <c r="D9" t="s">
        <v>385</v>
      </c>
      <c r="E9" t="s">
        <v>384</v>
      </c>
      <c r="F9" t="s">
        <v>386</v>
      </c>
      <c r="G9" t="s">
        <v>386</v>
      </c>
      <c r="H9" t="s">
        <v>384</v>
      </c>
      <c r="I9" t="s">
        <v>384</v>
      </c>
      <c r="J9" t="s">
        <v>387</v>
      </c>
    </row>
    <row r="10" spans="1:11" x14ac:dyDescent="0.3">
      <c r="A10" t="s">
        <v>254</v>
      </c>
      <c r="B10" t="s">
        <v>383</v>
      </c>
      <c r="C10" t="s">
        <v>384</v>
      </c>
      <c r="D10" t="s">
        <v>384</v>
      </c>
      <c r="E10" t="s">
        <v>384</v>
      </c>
      <c r="F10" t="s">
        <v>386</v>
      </c>
      <c r="G10" t="s">
        <v>386</v>
      </c>
      <c r="H10" t="s">
        <v>384</v>
      </c>
      <c r="I10" t="s">
        <v>384</v>
      </c>
      <c r="J10" t="s">
        <v>387</v>
      </c>
    </row>
    <row r="11" spans="1:11" x14ac:dyDescent="0.3">
      <c r="A11" t="s">
        <v>254</v>
      </c>
      <c r="B11" t="s">
        <v>391</v>
      </c>
      <c r="K11" t="s">
        <v>387</v>
      </c>
    </row>
    <row r="12" spans="1:11" x14ac:dyDescent="0.3">
      <c r="A12" t="s">
        <v>32</v>
      </c>
      <c r="B12" t="s">
        <v>383</v>
      </c>
      <c r="C12" t="s">
        <v>384</v>
      </c>
      <c r="D12" t="s">
        <v>384</v>
      </c>
      <c r="E12" t="s">
        <v>384</v>
      </c>
      <c r="F12" t="s">
        <v>384</v>
      </c>
      <c r="G12" t="s">
        <v>396</v>
      </c>
      <c r="H12" t="s">
        <v>384</v>
      </c>
      <c r="I12" t="s">
        <v>384</v>
      </c>
      <c r="J12" t="s">
        <v>390</v>
      </c>
    </row>
    <row r="13" spans="1:11" x14ac:dyDescent="0.3">
      <c r="A13" t="s">
        <v>32</v>
      </c>
      <c r="B13" t="s">
        <v>388</v>
      </c>
      <c r="C13" t="s">
        <v>384</v>
      </c>
      <c r="D13" t="s">
        <v>384</v>
      </c>
      <c r="E13" t="s">
        <v>397</v>
      </c>
      <c r="F13" t="s">
        <v>385</v>
      </c>
      <c r="G13" t="s">
        <v>386</v>
      </c>
      <c r="H13" t="s">
        <v>384</v>
      </c>
      <c r="I13" t="s">
        <v>386</v>
      </c>
      <c r="J13" t="s">
        <v>387</v>
      </c>
    </row>
    <row r="14" spans="1:11" x14ac:dyDescent="0.3">
      <c r="A14" t="s">
        <v>32</v>
      </c>
      <c r="B14" t="s">
        <v>391</v>
      </c>
      <c r="K14" t="s">
        <v>387</v>
      </c>
    </row>
    <row r="15" spans="1:11" x14ac:dyDescent="0.3">
      <c r="A15" t="s">
        <v>257</v>
      </c>
      <c r="B15" t="s">
        <v>383</v>
      </c>
      <c r="C15" t="s">
        <v>385</v>
      </c>
      <c r="D15" t="s">
        <v>386</v>
      </c>
      <c r="E15" t="s">
        <v>384</v>
      </c>
      <c r="F15" t="s">
        <v>384</v>
      </c>
      <c r="G15" t="s">
        <v>386</v>
      </c>
      <c r="H15" t="s">
        <v>384</v>
      </c>
      <c r="I15" t="s">
        <v>386</v>
      </c>
      <c r="J15" t="s">
        <v>394</v>
      </c>
    </row>
    <row r="16" spans="1:11" x14ac:dyDescent="0.3">
      <c r="A16" t="s">
        <v>257</v>
      </c>
      <c r="B16" t="s">
        <v>388</v>
      </c>
      <c r="C16" t="s">
        <v>384</v>
      </c>
      <c r="D16" t="s">
        <v>386</v>
      </c>
      <c r="E16" t="s">
        <v>386</v>
      </c>
      <c r="F16" t="s">
        <v>385</v>
      </c>
      <c r="G16" t="s">
        <v>386</v>
      </c>
      <c r="H16" t="s">
        <v>384</v>
      </c>
      <c r="I16" t="s">
        <v>386</v>
      </c>
      <c r="J16" t="s">
        <v>395</v>
      </c>
    </row>
    <row r="17" spans="1:11" x14ac:dyDescent="0.3">
      <c r="A17" t="s">
        <v>257</v>
      </c>
      <c r="B17" t="s">
        <v>391</v>
      </c>
      <c r="K17" t="s">
        <v>398</v>
      </c>
    </row>
    <row r="18" spans="1:11" x14ac:dyDescent="0.3">
      <c r="A18" t="s">
        <v>38</v>
      </c>
      <c r="B18" t="s">
        <v>388</v>
      </c>
      <c r="C18" t="s">
        <v>386</v>
      </c>
      <c r="D18" t="s">
        <v>384</v>
      </c>
      <c r="E18" t="s">
        <v>386</v>
      </c>
      <c r="F18" t="s">
        <v>384</v>
      </c>
      <c r="G18" t="s">
        <v>386</v>
      </c>
      <c r="H18" t="s">
        <v>386</v>
      </c>
      <c r="I18" t="s">
        <v>386</v>
      </c>
      <c r="J18" t="s">
        <v>387</v>
      </c>
    </row>
    <row r="19" spans="1:11" x14ac:dyDescent="0.3">
      <c r="A19" t="s">
        <v>38</v>
      </c>
      <c r="B19" t="s">
        <v>383</v>
      </c>
      <c r="C19" t="s">
        <v>384</v>
      </c>
      <c r="D19" t="s">
        <v>385</v>
      </c>
      <c r="E19" t="s">
        <v>386</v>
      </c>
      <c r="F19" t="s">
        <v>384</v>
      </c>
      <c r="G19" t="s">
        <v>386</v>
      </c>
      <c r="H19" t="s">
        <v>386</v>
      </c>
      <c r="I19" t="s">
        <v>386</v>
      </c>
      <c r="J19" t="s">
        <v>387</v>
      </c>
    </row>
    <row r="20" spans="1:11" x14ac:dyDescent="0.3">
      <c r="A20" t="s">
        <v>38</v>
      </c>
      <c r="B20" t="s">
        <v>391</v>
      </c>
      <c r="K20" t="s">
        <v>387</v>
      </c>
    </row>
    <row r="21" spans="1:11" x14ac:dyDescent="0.3">
      <c r="A21" t="s">
        <v>399</v>
      </c>
      <c r="B21" t="s">
        <v>383</v>
      </c>
      <c r="C21" t="s">
        <v>385</v>
      </c>
      <c r="D21" t="s">
        <v>385</v>
      </c>
      <c r="E21" t="s">
        <v>386</v>
      </c>
      <c r="F21" t="s">
        <v>386</v>
      </c>
      <c r="G21" t="s">
        <v>386</v>
      </c>
      <c r="H21" t="s">
        <v>386</v>
      </c>
      <c r="I21" t="s">
        <v>386</v>
      </c>
      <c r="J21" t="s">
        <v>400</v>
      </c>
    </row>
    <row r="22" spans="1:11" x14ac:dyDescent="0.3">
      <c r="A22" t="s">
        <v>399</v>
      </c>
      <c r="B22" t="s">
        <v>388</v>
      </c>
      <c r="C22" t="s">
        <v>385</v>
      </c>
      <c r="D22" t="s">
        <v>385</v>
      </c>
      <c r="E22" t="s">
        <v>386</v>
      </c>
      <c r="F22" t="s">
        <v>386</v>
      </c>
      <c r="G22" t="s">
        <v>386</v>
      </c>
      <c r="H22" t="s">
        <v>386</v>
      </c>
      <c r="I22" t="s">
        <v>384</v>
      </c>
      <c r="J22" t="s">
        <v>395</v>
      </c>
    </row>
    <row r="23" spans="1:11" x14ac:dyDescent="0.3">
      <c r="A23" t="s">
        <v>399</v>
      </c>
      <c r="B23" t="s">
        <v>391</v>
      </c>
      <c r="K23" t="s">
        <v>395</v>
      </c>
    </row>
    <row r="24" spans="1:11" x14ac:dyDescent="0.3">
      <c r="A24" t="s">
        <v>401</v>
      </c>
      <c r="B24" t="s">
        <v>383</v>
      </c>
      <c r="C24" t="s">
        <v>386</v>
      </c>
      <c r="D24" t="s">
        <v>386</v>
      </c>
      <c r="E24" t="s">
        <v>384</v>
      </c>
      <c r="F24" t="s">
        <v>386</v>
      </c>
      <c r="G24" t="s">
        <v>386</v>
      </c>
      <c r="H24" t="s">
        <v>384</v>
      </c>
      <c r="I24" t="s">
        <v>386</v>
      </c>
      <c r="J24" t="s">
        <v>402</v>
      </c>
    </row>
    <row r="25" spans="1:11" x14ac:dyDescent="0.3">
      <c r="A25" t="s">
        <v>401</v>
      </c>
      <c r="B25" t="s">
        <v>388</v>
      </c>
      <c r="C25" t="s">
        <v>386</v>
      </c>
      <c r="D25" t="s">
        <v>386</v>
      </c>
      <c r="E25" t="s">
        <v>386</v>
      </c>
      <c r="F25" t="s">
        <v>386</v>
      </c>
      <c r="G25" t="s">
        <v>386</v>
      </c>
      <c r="H25" t="s">
        <v>386</v>
      </c>
      <c r="I25" t="s">
        <v>386</v>
      </c>
      <c r="J25" t="s">
        <v>393</v>
      </c>
    </row>
    <row r="26" spans="1:11" x14ac:dyDescent="0.3">
      <c r="A26" t="s">
        <v>401</v>
      </c>
      <c r="B26" t="s">
        <v>391</v>
      </c>
      <c r="K26" t="s">
        <v>395</v>
      </c>
    </row>
    <row r="27" spans="1:11" x14ac:dyDescent="0.3">
      <c r="A27" t="s">
        <v>57</v>
      </c>
      <c r="B27" t="s">
        <v>383</v>
      </c>
      <c r="C27" t="s">
        <v>384</v>
      </c>
      <c r="D27" t="s">
        <v>386</v>
      </c>
      <c r="E27" t="s">
        <v>384</v>
      </c>
      <c r="F27" t="s">
        <v>385</v>
      </c>
      <c r="G27" t="s">
        <v>386</v>
      </c>
      <c r="H27" t="s">
        <v>384</v>
      </c>
      <c r="I27" t="s">
        <v>386</v>
      </c>
      <c r="J27" t="s">
        <v>387</v>
      </c>
    </row>
    <row r="28" spans="1:11" x14ac:dyDescent="0.3">
      <c r="A28" t="s">
        <v>57</v>
      </c>
      <c r="B28" t="s">
        <v>388</v>
      </c>
      <c r="C28" t="s">
        <v>384</v>
      </c>
      <c r="D28" t="s">
        <v>386</v>
      </c>
      <c r="E28" t="s">
        <v>386</v>
      </c>
      <c r="F28" t="s">
        <v>385</v>
      </c>
      <c r="G28" t="s">
        <v>386</v>
      </c>
      <c r="H28" t="s">
        <v>384</v>
      </c>
      <c r="I28" t="s">
        <v>386</v>
      </c>
      <c r="J28" t="s">
        <v>395</v>
      </c>
    </row>
    <row r="29" spans="1:11" x14ac:dyDescent="0.3">
      <c r="A29" t="s">
        <v>57</v>
      </c>
      <c r="B29" t="s">
        <v>391</v>
      </c>
      <c r="K29" t="s">
        <v>387</v>
      </c>
    </row>
    <row r="30" spans="1:11" x14ac:dyDescent="0.3">
      <c r="A30" t="s">
        <v>61</v>
      </c>
      <c r="B30" t="s">
        <v>383</v>
      </c>
      <c r="C30" t="s">
        <v>386</v>
      </c>
      <c r="D30" t="s">
        <v>385</v>
      </c>
      <c r="E30" t="s">
        <v>386</v>
      </c>
      <c r="F30" t="s">
        <v>385</v>
      </c>
      <c r="G30" t="s">
        <v>386</v>
      </c>
      <c r="H30" t="s">
        <v>386</v>
      </c>
      <c r="I30" t="s">
        <v>386</v>
      </c>
      <c r="J30" t="s">
        <v>395</v>
      </c>
    </row>
    <row r="31" spans="1:11" x14ac:dyDescent="0.3">
      <c r="A31" t="s">
        <v>61</v>
      </c>
      <c r="B31" t="s">
        <v>388</v>
      </c>
      <c r="C31" t="s">
        <v>386</v>
      </c>
      <c r="D31" t="s">
        <v>384</v>
      </c>
      <c r="E31" t="s">
        <v>386</v>
      </c>
      <c r="F31" t="s">
        <v>385</v>
      </c>
      <c r="G31" t="s">
        <v>386</v>
      </c>
      <c r="H31" t="s">
        <v>386</v>
      </c>
      <c r="I31" t="s">
        <v>384</v>
      </c>
      <c r="J31" t="s">
        <v>395</v>
      </c>
    </row>
    <row r="32" spans="1:11" x14ac:dyDescent="0.3">
      <c r="A32" t="s">
        <v>61</v>
      </c>
      <c r="B32" t="s">
        <v>391</v>
      </c>
      <c r="K32" t="s">
        <v>395</v>
      </c>
    </row>
    <row r="33" spans="1:11" x14ac:dyDescent="0.3">
      <c r="A33" t="s">
        <v>67</v>
      </c>
      <c r="B33" t="s">
        <v>383</v>
      </c>
      <c r="C33" t="s">
        <v>386</v>
      </c>
      <c r="D33" t="s">
        <v>386</v>
      </c>
      <c r="E33" t="s">
        <v>386</v>
      </c>
      <c r="F33" t="s">
        <v>386</v>
      </c>
      <c r="G33" t="s">
        <v>386</v>
      </c>
      <c r="H33" t="s">
        <v>386</v>
      </c>
      <c r="I33" t="s">
        <v>386</v>
      </c>
      <c r="J33" t="s">
        <v>393</v>
      </c>
    </row>
    <row r="34" spans="1:11" x14ac:dyDescent="0.3">
      <c r="A34" t="s">
        <v>67</v>
      </c>
      <c r="B34" t="s">
        <v>388</v>
      </c>
      <c r="C34" t="s">
        <v>386</v>
      </c>
      <c r="D34" t="s">
        <v>385</v>
      </c>
      <c r="E34" t="s">
        <v>386</v>
      </c>
      <c r="F34" t="s">
        <v>386</v>
      </c>
      <c r="G34" t="s">
        <v>386</v>
      </c>
      <c r="H34" t="s">
        <v>386</v>
      </c>
      <c r="I34" t="s">
        <v>386</v>
      </c>
      <c r="J34" t="s">
        <v>393</v>
      </c>
    </row>
    <row r="35" spans="1:11" x14ac:dyDescent="0.3">
      <c r="A35" t="s">
        <v>67</v>
      </c>
      <c r="B35" t="s">
        <v>391</v>
      </c>
      <c r="K35" t="s">
        <v>393</v>
      </c>
    </row>
    <row r="36" spans="1:11" x14ac:dyDescent="0.3">
      <c r="A36" t="s">
        <v>72</v>
      </c>
      <c r="B36" t="s">
        <v>383</v>
      </c>
      <c r="C36" t="s">
        <v>384</v>
      </c>
      <c r="D36" t="s">
        <v>384</v>
      </c>
      <c r="E36" t="s">
        <v>384</v>
      </c>
      <c r="F36" t="s">
        <v>386</v>
      </c>
      <c r="G36" t="s">
        <v>386</v>
      </c>
      <c r="H36" t="s">
        <v>386</v>
      </c>
      <c r="I36" t="s">
        <v>386</v>
      </c>
      <c r="J36" t="s">
        <v>394</v>
      </c>
    </row>
    <row r="37" spans="1:11" x14ac:dyDescent="0.3">
      <c r="A37" t="s">
        <v>72</v>
      </c>
      <c r="B37" t="s">
        <v>388</v>
      </c>
      <c r="C37" t="s">
        <v>384</v>
      </c>
      <c r="D37" t="s">
        <v>384</v>
      </c>
      <c r="E37" t="s">
        <v>386</v>
      </c>
      <c r="F37" t="s">
        <v>386</v>
      </c>
      <c r="G37" t="s">
        <v>386</v>
      </c>
      <c r="H37" t="s">
        <v>386</v>
      </c>
      <c r="I37" t="s">
        <v>384</v>
      </c>
      <c r="J37" t="s">
        <v>387</v>
      </c>
    </row>
    <row r="38" spans="1:11" x14ac:dyDescent="0.3">
      <c r="A38" t="s">
        <v>72</v>
      </c>
      <c r="B38" t="s">
        <v>391</v>
      </c>
      <c r="K38" t="s">
        <v>387</v>
      </c>
    </row>
    <row r="39" spans="1:11" x14ac:dyDescent="0.3">
      <c r="A39" t="s">
        <v>77</v>
      </c>
      <c r="B39" t="s">
        <v>383</v>
      </c>
      <c r="C39" t="s">
        <v>384</v>
      </c>
      <c r="D39" t="s">
        <v>386</v>
      </c>
      <c r="E39" t="s">
        <v>386</v>
      </c>
      <c r="F39" t="s">
        <v>386</v>
      </c>
      <c r="G39" t="s">
        <v>386</v>
      </c>
      <c r="H39" t="s">
        <v>386</v>
      </c>
      <c r="I39" t="s">
        <v>384</v>
      </c>
      <c r="J39" t="s">
        <v>402</v>
      </c>
    </row>
    <row r="40" spans="1:11" x14ac:dyDescent="0.3">
      <c r="A40" t="s">
        <v>77</v>
      </c>
      <c r="B40" t="s">
        <v>388</v>
      </c>
      <c r="C40" t="s">
        <v>384</v>
      </c>
      <c r="D40" t="s">
        <v>386</v>
      </c>
      <c r="E40" t="s">
        <v>386</v>
      </c>
      <c r="F40" t="s">
        <v>386</v>
      </c>
      <c r="G40" t="s">
        <v>386</v>
      </c>
      <c r="H40" t="s">
        <v>386</v>
      </c>
      <c r="I40" t="s">
        <v>384</v>
      </c>
      <c r="J40" t="s">
        <v>395</v>
      </c>
    </row>
    <row r="41" spans="1:11" x14ac:dyDescent="0.3">
      <c r="A41" t="s">
        <v>77</v>
      </c>
      <c r="B41" t="s">
        <v>391</v>
      </c>
      <c r="K41" t="s">
        <v>395</v>
      </c>
    </row>
    <row r="42" spans="1:11" x14ac:dyDescent="0.3">
      <c r="A42" t="s">
        <v>403</v>
      </c>
      <c r="B42" t="s">
        <v>383</v>
      </c>
      <c r="C42" t="s">
        <v>386</v>
      </c>
      <c r="D42" t="s">
        <v>386</v>
      </c>
      <c r="E42" t="s">
        <v>384</v>
      </c>
      <c r="F42" t="s">
        <v>385</v>
      </c>
      <c r="G42" t="s">
        <v>384</v>
      </c>
      <c r="H42" t="s">
        <v>384</v>
      </c>
      <c r="I42" t="s">
        <v>384</v>
      </c>
      <c r="J42" t="s">
        <v>394</v>
      </c>
    </row>
    <row r="43" spans="1:11" x14ac:dyDescent="0.3">
      <c r="A43" t="s">
        <v>403</v>
      </c>
      <c r="B43" t="s">
        <v>388</v>
      </c>
      <c r="C43" t="s">
        <v>385</v>
      </c>
      <c r="D43" t="s">
        <v>386</v>
      </c>
      <c r="E43" t="s">
        <v>386</v>
      </c>
      <c r="F43" t="s">
        <v>385</v>
      </c>
      <c r="G43" t="s">
        <v>386</v>
      </c>
      <c r="H43" t="s">
        <v>386</v>
      </c>
      <c r="I43" t="s">
        <v>384</v>
      </c>
      <c r="J43" t="s">
        <v>395</v>
      </c>
    </row>
    <row r="44" spans="1:11" x14ac:dyDescent="0.3">
      <c r="A44" t="s">
        <v>403</v>
      </c>
      <c r="B44" t="s">
        <v>391</v>
      </c>
      <c r="K44" t="s">
        <v>387</v>
      </c>
    </row>
    <row r="45" spans="1:11" x14ac:dyDescent="0.3">
      <c r="A45" t="s">
        <v>303</v>
      </c>
      <c r="B45" t="s">
        <v>388</v>
      </c>
      <c r="C45" t="s">
        <v>386</v>
      </c>
      <c r="D45" t="s">
        <v>386</v>
      </c>
      <c r="E45" t="s">
        <v>386</v>
      </c>
      <c r="F45" t="s">
        <v>386</v>
      </c>
      <c r="G45" t="s">
        <v>385</v>
      </c>
      <c r="H45" t="s">
        <v>386</v>
      </c>
      <c r="I45" t="s">
        <v>386</v>
      </c>
      <c r="J45" t="s">
        <v>393</v>
      </c>
    </row>
    <row r="46" spans="1:11" x14ac:dyDescent="0.3">
      <c r="A46" t="s">
        <v>303</v>
      </c>
      <c r="B46" t="s">
        <v>383</v>
      </c>
      <c r="C46" t="s">
        <v>386</v>
      </c>
      <c r="D46" t="s">
        <v>384</v>
      </c>
      <c r="E46" t="s">
        <v>386</v>
      </c>
      <c r="F46" t="s">
        <v>385</v>
      </c>
      <c r="G46" t="s">
        <v>385</v>
      </c>
      <c r="H46" t="s">
        <v>386</v>
      </c>
      <c r="I46" t="s">
        <v>386</v>
      </c>
      <c r="J46" t="s">
        <v>395</v>
      </c>
    </row>
    <row r="47" spans="1:11" x14ac:dyDescent="0.3">
      <c r="A47" t="s">
        <v>303</v>
      </c>
      <c r="B47" t="s">
        <v>391</v>
      </c>
      <c r="K47" t="s">
        <v>395</v>
      </c>
    </row>
    <row r="48" spans="1:11" x14ac:dyDescent="0.3">
      <c r="A48" t="s">
        <v>404</v>
      </c>
      <c r="B48" t="s">
        <v>388</v>
      </c>
      <c r="C48" t="s">
        <v>384</v>
      </c>
      <c r="D48" t="s">
        <v>386</v>
      </c>
      <c r="E48" t="s">
        <v>384</v>
      </c>
      <c r="F48" t="s">
        <v>386</v>
      </c>
      <c r="G48" t="s">
        <v>385</v>
      </c>
      <c r="H48" t="s">
        <v>386</v>
      </c>
      <c r="I48" t="s">
        <v>386</v>
      </c>
      <c r="J48" t="s">
        <v>387</v>
      </c>
    </row>
    <row r="49" spans="1:11" x14ac:dyDescent="0.3">
      <c r="A49" t="s">
        <v>404</v>
      </c>
      <c r="B49" t="s">
        <v>383</v>
      </c>
      <c r="C49" t="s">
        <v>385</v>
      </c>
      <c r="D49" t="s">
        <v>386</v>
      </c>
      <c r="E49" t="s">
        <v>384</v>
      </c>
      <c r="F49" t="s">
        <v>385</v>
      </c>
      <c r="G49" t="s">
        <v>385</v>
      </c>
      <c r="H49" t="s">
        <v>386</v>
      </c>
      <c r="I49" t="s">
        <v>386</v>
      </c>
      <c r="J49" t="s">
        <v>387</v>
      </c>
    </row>
    <row r="50" spans="1:11" x14ac:dyDescent="0.3">
      <c r="A50" t="s">
        <v>404</v>
      </c>
      <c r="B50" t="s">
        <v>391</v>
      </c>
      <c r="K50" t="s">
        <v>387</v>
      </c>
    </row>
    <row r="51" spans="1:11" x14ac:dyDescent="0.3">
      <c r="A51" t="s">
        <v>405</v>
      </c>
      <c r="B51" t="s">
        <v>383</v>
      </c>
      <c r="C51" t="s">
        <v>384</v>
      </c>
      <c r="D51" t="s">
        <v>384</v>
      </c>
      <c r="E51" t="s">
        <v>386</v>
      </c>
      <c r="F51" t="s">
        <v>385</v>
      </c>
      <c r="G51" t="s">
        <v>385</v>
      </c>
      <c r="H51" t="s">
        <v>384</v>
      </c>
      <c r="I51" t="s">
        <v>386</v>
      </c>
      <c r="J51" t="s">
        <v>387</v>
      </c>
    </row>
    <row r="52" spans="1:11" x14ac:dyDescent="0.3">
      <c r="A52" t="s">
        <v>405</v>
      </c>
      <c r="B52" t="s">
        <v>388</v>
      </c>
      <c r="C52" t="s">
        <v>384</v>
      </c>
      <c r="D52" t="s">
        <v>385</v>
      </c>
      <c r="E52" t="s">
        <v>384</v>
      </c>
      <c r="F52" t="s">
        <v>385</v>
      </c>
      <c r="G52" t="s">
        <v>385</v>
      </c>
      <c r="H52" t="s">
        <v>397</v>
      </c>
      <c r="I52" t="s">
        <v>386</v>
      </c>
      <c r="J52" t="s">
        <v>387</v>
      </c>
    </row>
    <row r="53" spans="1:11" x14ac:dyDescent="0.3">
      <c r="A53" t="s">
        <v>405</v>
      </c>
      <c r="B53" t="s">
        <v>391</v>
      </c>
      <c r="K53" t="s">
        <v>387</v>
      </c>
    </row>
    <row r="54" spans="1:11" x14ac:dyDescent="0.3">
      <c r="A54" t="s">
        <v>100</v>
      </c>
      <c r="B54" t="s">
        <v>383</v>
      </c>
      <c r="C54" t="s">
        <v>384</v>
      </c>
      <c r="D54" t="s">
        <v>384</v>
      </c>
      <c r="E54" t="s">
        <v>384</v>
      </c>
      <c r="F54" t="s">
        <v>385</v>
      </c>
      <c r="G54" t="s">
        <v>386</v>
      </c>
      <c r="H54" t="s">
        <v>384</v>
      </c>
      <c r="I54" t="s">
        <v>386</v>
      </c>
      <c r="J54" t="s">
        <v>394</v>
      </c>
    </row>
    <row r="55" spans="1:11" x14ac:dyDescent="0.3">
      <c r="A55" t="s">
        <v>100</v>
      </c>
      <c r="B55" t="s">
        <v>388</v>
      </c>
      <c r="C55" t="s">
        <v>384</v>
      </c>
      <c r="D55" t="s">
        <v>384</v>
      </c>
      <c r="E55" t="s">
        <v>384</v>
      </c>
      <c r="F55" t="s">
        <v>385</v>
      </c>
      <c r="G55" t="s">
        <v>386</v>
      </c>
      <c r="H55" t="s">
        <v>384</v>
      </c>
      <c r="I55" t="s">
        <v>386</v>
      </c>
      <c r="J55" t="s">
        <v>387</v>
      </c>
    </row>
    <row r="56" spans="1:11" x14ac:dyDescent="0.3">
      <c r="A56" t="s">
        <v>100</v>
      </c>
      <c r="B56" t="s">
        <v>391</v>
      </c>
      <c r="K56" t="s">
        <v>387</v>
      </c>
    </row>
    <row r="57" spans="1:11" x14ac:dyDescent="0.3">
      <c r="A57" t="s">
        <v>406</v>
      </c>
      <c r="B57" t="s">
        <v>383</v>
      </c>
      <c r="C57" t="s">
        <v>386</v>
      </c>
      <c r="D57" t="s">
        <v>385</v>
      </c>
      <c r="E57" t="s">
        <v>386</v>
      </c>
      <c r="F57" t="s">
        <v>386</v>
      </c>
      <c r="G57" t="s">
        <v>386</v>
      </c>
      <c r="H57" t="s">
        <v>384</v>
      </c>
      <c r="I57" t="s">
        <v>386</v>
      </c>
      <c r="J57" t="s">
        <v>395</v>
      </c>
    </row>
    <row r="58" spans="1:11" x14ac:dyDescent="0.3">
      <c r="A58" t="s">
        <v>406</v>
      </c>
      <c r="B58" t="s">
        <v>388</v>
      </c>
      <c r="C58" t="s">
        <v>384</v>
      </c>
      <c r="D58" t="s">
        <v>385</v>
      </c>
      <c r="E58" t="s">
        <v>386</v>
      </c>
      <c r="F58" t="s">
        <v>385</v>
      </c>
      <c r="G58" t="s">
        <v>386</v>
      </c>
      <c r="H58" t="s">
        <v>384</v>
      </c>
      <c r="I58" t="s">
        <v>386</v>
      </c>
      <c r="J58" t="s">
        <v>387</v>
      </c>
    </row>
    <row r="59" spans="1:11" x14ac:dyDescent="0.3">
      <c r="A59" t="s">
        <v>406</v>
      </c>
      <c r="B59" t="s">
        <v>391</v>
      </c>
      <c r="K59" t="s">
        <v>395</v>
      </c>
    </row>
    <row r="60" spans="1:11" x14ac:dyDescent="0.3">
      <c r="A60" t="s">
        <v>105</v>
      </c>
      <c r="B60" t="s">
        <v>383</v>
      </c>
      <c r="C60" t="s">
        <v>384</v>
      </c>
      <c r="D60" t="s">
        <v>385</v>
      </c>
      <c r="E60" t="s">
        <v>386</v>
      </c>
      <c r="F60" t="s">
        <v>385</v>
      </c>
      <c r="G60" t="s">
        <v>386</v>
      </c>
      <c r="H60" t="s">
        <v>384</v>
      </c>
      <c r="I60" t="s">
        <v>386</v>
      </c>
      <c r="J60" t="s">
        <v>394</v>
      </c>
    </row>
    <row r="61" spans="1:11" x14ac:dyDescent="0.3">
      <c r="A61" t="s">
        <v>105</v>
      </c>
      <c r="B61" t="s">
        <v>388</v>
      </c>
      <c r="C61" t="s">
        <v>384</v>
      </c>
      <c r="D61" t="s">
        <v>385</v>
      </c>
      <c r="E61" t="s">
        <v>386</v>
      </c>
      <c r="F61" t="s">
        <v>386</v>
      </c>
      <c r="G61" t="s">
        <v>386</v>
      </c>
      <c r="H61" t="s">
        <v>384</v>
      </c>
      <c r="I61" t="s">
        <v>386</v>
      </c>
      <c r="J61" t="s">
        <v>387</v>
      </c>
    </row>
    <row r="62" spans="1:11" x14ac:dyDescent="0.3">
      <c r="A62" t="s">
        <v>105</v>
      </c>
      <c r="B62" t="s">
        <v>391</v>
      </c>
      <c r="K62" t="s">
        <v>387</v>
      </c>
    </row>
    <row r="63" spans="1:11" x14ac:dyDescent="0.3">
      <c r="A63" t="s">
        <v>407</v>
      </c>
      <c r="B63" t="s">
        <v>383</v>
      </c>
      <c r="C63" t="s">
        <v>386</v>
      </c>
      <c r="D63" t="s">
        <v>385</v>
      </c>
      <c r="E63" t="s">
        <v>386</v>
      </c>
      <c r="F63" t="s">
        <v>385</v>
      </c>
      <c r="G63" t="s">
        <v>386</v>
      </c>
      <c r="H63" t="s">
        <v>384</v>
      </c>
      <c r="I63" t="s">
        <v>386</v>
      </c>
      <c r="J63" t="s">
        <v>402</v>
      </c>
    </row>
    <row r="64" spans="1:11" x14ac:dyDescent="0.3">
      <c r="A64" t="s">
        <v>407</v>
      </c>
      <c r="B64" t="s">
        <v>388</v>
      </c>
      <c r="C64" t="s">
        <v>386</v>
      </c>
      <c r="D64" t="s">
        <v>385</v>
      </c>
      <c r="E64" t="s">
        <v>386</v>
      </c>
      <c r="F64" t="s">
        <v>385</v>
      </c>
      <c r="G64" t="s">
        <v>386</v>
      </c>
      <c r="H64" t="s">
        <v>384</v>
      </c>
      <c r="I64" t="s">
        <v>386</v>
      </c>
      <c r="J64" t="s">
        <v>395</v>
      </c>
    </row>
    <row r="65" spans="1:11" x14ac:dyDescent="0.3">
      <c r="A65" t="s">
        <v>407</v>
      </c>
      <c r="B65" t="s">
        <v>391</v>
      </c>
      <c r="K65" t="s">
        <v>395</v>
      </c>
    </row>
    <row r="66" spans="1:11" x14ac:dyDescent="0.3">
      <c r="A66" t="s">
        <v>408</v>
      </c>
      <c r="B66" t="s">
        <v>383</v>
      </c>
      <c r="C66" t="s">
        <v>386</v>
      </c>
      <c r="D66" t="s">
        <v>385</v>
      </c>
      <c r="E66" t="s">
        <v>386</v>
      </c>
      <c r="F66" t="s">
        <v>386</v>
      </c>
      <c r="G66" t="s">
        <v>386</v>
      </c>
      <c r="H66" t="s">
        <v>384</v>
      </c>
      <c r="I66" t="s">
        <v>386</v>
      </c>
      <c r="J66" t="s">
        <v>395</v>
      </c>
    </row>
    <row r="67" spans="1:11" x14ac:dyDescent="0.3">
      <c r="A67" t="s">
        <v>408</v>
      </c>
      <c r="B67" t="s">
        <v>388</v>
      </c>
      <c r="C67" t="s">
        <v>389</v>
      </c>
      <c r="D67" t="s">
        <v>385</v>
      </c>
      <c r="E67" t="s">
        <v>386</v>
      </c>
      <c r="F67" t="s">
        <v>386</v>
      </c>
      <c r="G67" t="s">
        <v>386</v>
      </c>
      <c r="H67" t="s">
        <v>384</v>
      </c>
      <c r="I67" t="s">
        <v>386</v>
      </c>
      <c r="J67" t="s">
        <v>394</v>
      </c>
    </row>
    <row r="68" spans="1:11" x14ac:dyDescent="0.3">
      <c r="A68" t="s">
        <v>408</v>
      </c>
      <c r="B68" t="s">
        <v>391</v>
      </c>
      <c r="K68" t="s">
        <v>387</v>
      </c>
    </row>
    <row r="69" spans="1:11" x14ac:dyDescent="0.3">
      <c r="A69" t="s">
        <v>120</v>
      </c>
      <c r="B69" t="s">
        <v>383</v>
      </c>
      <c r="C69" t="s">
        <v>384</v>
      </c>
      <c r="D69" t="s">
        <v>384</v>
      </c>
      <c r="E69" t="s">
        <v>386</v>
      </c>
      <c r="F69" t="s">
        <v>385</v>
      </c>
      <c r="G69" t="s">
        <v>386</v>
      </c>
      <c r="H69" t="s">
        <v>384</v>
      </c>
      <c r="I69" t="s">
        <v>384</v>
      </c>
      <c r="J69" t="s">
        <v>394</v>
      </c>
    </row>
    <row r="70" spans="1:11" x14ac:dyDescent="0.3">
      <c r="A70" t="s">
        <v>120</v>
      </c>
      <c r="B70" t="s">
        <v>388</v>
      </c>
      <c r="C70" t="s">
        <v>384</v>
      </c>
      <c r="D70" t="s">
        <v>384</v>
      </c>
      <c r="E70" t="s">
        <v>386</v>
      </c>
      <c r="F70" t="s">
        <v>385</v>
      </c>
      <c r="G70" t="s">
        <v>386</v>
      </c>
      <c r="H70" t="s">
        <v>384</v>
      </c>
      <c r="I70" t="s">
        <v>384</v>
      </c>
      <c r="J70" t="s">
        <v>387</v>
      </c>
    </row>
    <row r="71" spans="1:11" x14ac:dyDescent="0.3">
      <c r="A71" t="s">
        <v>120</v>
      </c>
      <c r="B71" t="s">
        <v>391</v>
      </c>
      <c r="K71" t="s">
        <v>387</v>
      </c>
    </row>
    <row r="72" spans="1:11" x14ac:dyDescent="0.3">
      <c r="A72" t="s">
        <v>409</v>
      </c>
      <c r="B72" t="s">
        <v>383</v>
      </c>
      <c r="C72" t="s">
        <v>386</v>
      </c>
      <c r="D72" t="s">
        <v>385</v>
      </c>
      <c r="E72" t="s">
        <v>386</v>
      </c>
      <c r="F72" t="s">
        <v>386</v>
      </c>
      <c r="G72" t="s">
        <v>386</v>
      </c>
      <c r="H72" t="s">
        <v>384</v>
      </c>
      <c r="I72" t="s">
        <v>384</v>
      </c>
      <c r="J72" t="s">
        <v>394</v>
      </c>
    </row>
    <row r="73" spans="1:11" x14ac:dyDescent="0.3">
      <c r="A73" t="s">
        <v>409</v>
      </c>
      <c r="B73" t="s">
        <v>388</v>
      </c>
      <c r="C73" t="s">
        <v>386</v>
      </c>
      <c r="D73" t="s">
        <v>385</v>
      </c>
      <c r="E73" t="s">
        <v>386</v>
      </c>
      <c r="F73" t="s">
        <v>385</v>
      </c>
      <c r="G73" t="s">
        <v>386</v>
      </c>
      <c r="H73" t="s">
        <v>384</v>
      </c>
      <c r="I73" t="s">
        <v>386</v>
      </c>
      <c r="J73" t="s">
        <v>395</v>
      </c>
    </row>
    <row r="74" spans="1:11" x14ac:dyDescent="0.3">
      <c r="A74" t="s">
        <v>409</v>
      </c>
      <c r="B74" t="s">
        <v>391</v>
      </c>
      <c r="K74" t="s">
        <v>387</v>
      </c>
    </row>
    <row r="75" spans="1:11" x14ac:dyDescent="0.3">
      <c r="A75" t="s">
        <v>130</v>
      </c>
      <c r="B75" t="s">
        <v>383</v>
      </c>
      <c r="C75" t="s">
        <v>385</v>
      </c>
      <c r="D75" t="s">
        <v>385</v>
      </c>
      <c r="E75" t="s">
        <v>386</v>
      </c>
      <c r="F75" t="s">
        <v>386</v>
      </c>
      <c r="G75" t="s">
        <v>386</v>
      </c>
      <c r="H75" t="s">
        <v>384</v>
      </c>
      <c r="I75" t="s">
        <v>386</v>
      </c>
      <c r="J75" t="s">
        <v>410</v>
      </c>
    </row>
    <row r="76" spans="1:11" x14ac:dyDescent="0.3">
      <c r="A76" t="s">
        <v>130</v>
      </c>
      <c r="B76" t="s">
        <v>388</v>
      </c>
      <c r="C76" t="s">
        <v>384</v>
      </c>
      <c r="D76" t="s">
        <v>384</v>
      </c>
      <c r="E76" t="s">
        <v>386</v>
      </c>
      <c r="F76" t="s">
        <v>386</v>
      </c>
      <c r="G76" t="s">
        <v>386</v>
      </c>
      <c r="H76" t="s">
        <v>384</v>
      </c>
      <c r="I76" t="s">
        <v>386</v>
      </c>
      <c r="J76" t="s">
        <v>387</v>
      </c>
    </row>
    <row r="77" spans="1:11" x14ac:dyDescent="0.3">
      <c r="A77" t="s">
        <v>130</v>
      </c>
      <c r="B77" t="s">
        <v>391</v>
      </c>
      <c r="K77" t="s">
        <v>395</v>
      </c>
    </row>
    <row r="78" spans="1:11" x14ac:dyDescent="0.3">
      <c r="A78" t="s">
        <v>411</v>
      </c>
      <c r="B78" t="s">
        <v>383</v>
      </c>
      <c r="C78" t="s">
        <v>386</v>
      </c>
      <c r="D78" t="s">
        <v>384</v>
      </c>
      <c r="E78" t="s">
        <v>386</v>
      </c>
      <c r="F78" t="s">
        <v>386</v>
      </c>
      <c r="G78" t="s">
        <v>386</v>
      </c>
      <c r="H78" t="s">
        <v>386</v>
      </c>
      <c r="I78" t="s">
        <v>386</v>
      </c>
      <c r="J78" t="s">
        <v>402</v>
      </c>
    </row>
    <row r="79" spans="1:11" x14ac:dyDescent="0.3">
      <c r="A79" t="s">
        <v>411</v>
      </c>
      <c r="B79" t="s">
        <v>388</v>
      </c>
      <c r="C79" t="s">
        <v>386</v>
      </c>
      <c r="D79" t="s">
        <v>385</v>
      </c>
      <c r="E79" t="s">
        <v>386</v>
      </c>
      <c r="F79" t="s">
        <v>386</v>
      </c>
      <c r="G79" t="s">
        <v>386</v>
      </c>
      <c r="H79" t="s">
        <v>386</v>
      </c>
      <c r="I79" t="s">
        <v>386</v>
      </c>
      <c r="J79" t="s">
        <v>393</v>
      </c>
    </row>
    <row r="80" spans="1:11" x14ac:dyDescent="0.3">
      <c r="A80" t="s">
        <v>411</v>
      </c>
      <c r="B80" t="s">
        <v>391</v>
      </c>
      <c r="K80" t="s">
        <v>395</v>
      </c>
    </row>
    <row r="81" spans="1:11" x14ac:dyDescent="0.3">
      <c r="A81" t="s">
        <v>412</v>
      </c>
      <c r="B81" t="s">
        <v>383</v>
      </c>
      <c r="C81" t="s">
        <v>386</v>
      </c>
      <c r="D81" t="s">
        <v>384</v>
      </c>
      <c r="E81" t="s">
        <v>384</v>
      </c>
      <c r="F81" t="s">
        <v>386</v>
      </c>
      <c r="G81" t="s">
        <v>386</v>
      </c>
      <c r="H81" t="s">
        <v>384</v>
      </c>
      <c r="I81" t="s">
        <v>384</v>
      </c>
      <c r="J81" t="s">
        <v>394</v>
      </c>
    </row>
    <row r="82" spans="1:11" x14ac:dyDescent="0.3">
      <c r="A82" t="s">
        <v>412</v>
      </c>
      <c r="B82" t="s">
        <v>388</v>
      </c>
      <c r="C82" t="s">
        <v>384</v>
      </c>
      <c r="D82" t="s">
        <v>384</v>
      </c>
      <c r="E82" t="s">
        <v>384</v>
      </c>
      <c r="F82" t="s">
        <v>386</v>
      </c>
      <c r="G82" t="s">
        <v>386</v>
      </c>
      <c r="H82" t="s">
        <v>384</v>
      </c>
      <c r="I82" t="s">
        <v>384</v>
      </c>
      <c r="J82" t="s">
        <v>387</v>
      </c>
    </row>
    <row r="83" spans="1:11" x14ac:dyDescent="0.3">
      <c r="A83" t="s">
        <v>412</v>
      </c>
      <c r="B83" t="s">
        <v>391</v>
      </c>
      <c r="K83" t="s">
        <v>387</v>
      </c>
    </row>
    <row r="84" spans="1:11" x14ac:dyDescent="0.3">
      <c r="A84" t="s">
        <v>132</v>
      </c>
      <c r="B84" t="s">
        <v>383</v>
      </c>
      <c r="C84" t="s">
        <v>413</v>
      </c>
      <c r="D84" t="s">
        <v>385</v>
      </c>
      <c r="E84" t="s">
        <v>386</v>
      </c>
      <c r="F84" t="s">
        <v>385</v>
      </c>
      <c r="G84" t="s">
        <v>386</v>
      </c>
      <c r="H84" t="s">
        <v>384</v>
      </c>
      <c r="I84" t="s">
        <v>386</v>
      </c>
      <c r="J84" t="s">
        <v>402</v>
      </c>
    </row>
    <row r="85" spans="1:11" x14ac:dyDescent="0.3">
      <c r="A85" t="s">
        <v>132</v>
      </c>
      <c r="B85" t="s">
        <v>388</v>
      </c>
      <c r="C85" t="s">
        <v>384</v>
      </c>
      <c r="D85" t="s">
        <v>385</v>
      </c>
      <c r="E85" t="s">
        <v>386</v>
      </c>
      <c r="F85" t="s">
        <v>385</v>
      </c>
      <c r="G85" t="s">
        <v>386</v>
      </c>
      <c r="H85" t="s">
        <v>384</v>
      </c>
      <c r="I85" t="s">
        <v>384</v>
      </c>
      <c r="J85" t="s">
        <v>387</v>
      </c>
    </row>
    <row r="86" spans="1:11" x14ac:dyDescent="0.3">
      <c r="A86" t="s">
        <v>132</v>
      </c>
      <c r="B86" t="s">
        <v>391</v>
      </c>
      <c r="K86" t="s">
        <v>395</v>
      </c>
    </row>
    <row r="87" spans="1:11" x14ac:dyDescent="0.3">
      <c r="A87" t="s">
        <v>414</v>
      </c>
      <c r="B87" t="s">
        <v>383</v>
      </c>
      <c r="C87" t="s">
        <v>384</v>
      </c>
      <c r="D87" t="s">
        <v>386</v>
      </c>
      <c r="E87" t="s">
        <v>386</v>
      </c>
      <c r="F87" t="s">
        <v>385</v>
      </c>
      <c r="G87" t="s">
        <v>386</v>
      </c>
      <c r="H87" t="s">
        <v>384</v>
      </c>
      <c r="I87" t="s">
        <v>415</v>
      </c>
      <c r="J87" t="s">
        <v>384</v>
      </c>
    </row>
    <row r="88" spans="1:11" x14ac:dyDescent="0.3">
      <c r="A88" t="s">
        <v>414</v>
      </c>
      <c r="B88" t="s">
        <v>388</v>
      </c>
      <c r="C88" t="s">
        <v>384</v>
      </c>
      <c r="D88" t="s">
        <v>386</v>
      </c>
      <c r="E88" t="s">
        <v>386</v>
      </c>
      <c r="F88" t="s">
        <v>386</v>
      </c>
      <c r="G88" t="s">
        <v>386</v>
      </c>
      <c r="H88" t="s">
        <v>384</v>
      </c>
      <c r="I88" t="s">
        <v>384</v>
      </c>
      <c r="J88" t="s">
        <v>387</v>
      </c>
    </row>
    <row r="89" spans="1:11" x14ac:dyDescent="0.3">
      <c r="A89" t="s">
        <v>414</v>
      </c>
      <c r="B89" t="s">
        <v>391</v>
      </c>
      <c r="K89" t="s">
        <v>387</v>
      </c>
    </row>
    <row r="90" spans="1:11" x14ac:dyDescent="0.3">
      <c r="A90" t="s">
        <v>279</v>
      </c>
      <c r="B90" t="s">
        <v>383</v>
      </c>
      <c r="C90" t="s">
        <v>386</v>
      </c>
      <c r="D90" t="s">
        <v>386</v>
      </c>
      <c r="E90" t="s">
        <v>386</v>
      </c>
      <c r="F90" t="s">
        <v>386</v>
      </c>
      <c r="G90" t="s">
        <v>386</v>
      </c>
      <c r="H90" t="s">
        <v>384</v>
      </c>
      <c r="I90" t="s">
        <v>386</v>
      </c>
      <c r="J90" t="s">
        <v>395</v>
      </c>
    </row>
    <row r="91" spans="1:11" x14ac:dyDescent="0.3">
      <c r="A91" t="s">
        <v>279</v>
      </c>
      <c r="B91" t="s">
        <v>388</v>
      </c>
      <c r="C91" t="s">
        <v>384</v>
      </c>
      <c r="D91" t="s">
        <v>386</v>
      </c>
      <c r="E91" t="s">
        <v>386</v>
      </c>
      <c r="F91" t="s">
        <v>385</v>
      </c>
      <c r="G91" t="s">
        <v>386</v>
      </c>
      <c r="H91" t="s">
        <v>384</v>
      </c>
      <c r="I91" t="s">
        <v>386</v>
      </c>
      <c r="J91" t="s">
        <v>395</v>
      </c>
    </row>
    <row r="92" spans="1:11" x14ac:dyDescent="0.3">
      <c r="A92" t="s">
        <v>279</v>
      </c>
      <c r="B92" t="s">
        <v>391</v>
      </c>
      <c r="K92" t="s">
        <v>395</v>
      </c>
    </row>
    <row r="93" spans="1:11" x14ac:dyDescent="0.3">
      <c r="A93" t="s">
        <v>416</v>
      </c>
      <c r="B93" t="s">
        <v>383</v>
      </c>
      <c r="C93" t="s">
        <v>386</v>
      </c>
      <c r="D93" t="s">
        <v>385</v>
      </c>
      <c r="E93" t="s">
        <v>386</v>
      </c>
      <c r="F93" t="s">
        <v>386</v>
      </c>
      <c r="G93" t="s">
        <v>386</v>
      </c>
      <c r="H93" t="s">
        <v>386</v>
      </c>
      <c r="I93" t="s">
        <v>386</v>
      </c>
      <c r="J93" t="s">
        <v>417</v>
      </c>
    </row>
    <row r="94" spans="1:11" x14ac:dyDescent="0.3">
      <c r="A94" t="s">
        <v>416</v>
      </c>
      <c r="B94" t="s">
        <v>388</v>
      </c>
      <c r="C94" t="s">
        <v>386</v>
      </c>
      <c r="D94" t="s">
        <v>386</v>
      </c>
      <c r="E94" t="s">
        <v>386</v>
      </c>
      <c r="F94" t="s">
        <v>386</v>
      </c>
      <c r="G94" t="s">
        <v>386</v>
      </c>
      <c r="H94" t="s">
        <v>386</v>
      </c>
      <c r="I94" t="s">
        <v>386</v>
      </c>
      <c r="J94" t="s">
        <v>393</v>
      </c>
    </row>
    <row r="95" spans="1:11" x14ac:dyDescent="0.3">
      <c r="A95" t="s">
        <v>416</v>
      </c>
      <c r="B95" t="s">
        <v>391</v>
      </c>
      <c r="K95" t="s">
        <v>393</v>
      </c>
    </row>
    <row r="96" spans="1:11" x14ac:dyDescent="0.3">
      <c r="A96" t="s">
        <v>418</v>
      </c>
      <c r="B96" t="s">
        <v>383</v>
      </c>
      <c r="C96" t="s">
        <v>386</v>
      </c>
      <c r="D96" t="s">
        <v>386</v>
      </c>
      <c r="E96" t="s">
        <v>386</v>
      </c>
      <c r="F96" t="s">
        <v>386</v>
      </c>
      <c r="G96" t="s">
        <v>386</v>
      </c>
      <c r="H96" t="s">
        <v>386</v>
      </c>
      <c r="I96" t="s">
        <v>386</v>
      </c>
      <c r="J96" t="s">
        <v>417</v>
      </c>
    </row>
    <row r="97" spans="1:11" x14ac:dyDescent="0.3">
      <c r="A97" t="s">
        <v>419</v>
      </c>
      <c r="B97" t="s">
        <v>388</v>
      </c>
      <c r="C97" t="s">
        <v>397</v>
      </c>
      <c r="D97" t="s">
        <v>386</v>
      </c>
      <c r="E97" s="18" t="s">
        <v>420</v>
      </c>
      <c r="F97" s="18" t="s">
        <v>421</v>
      </c>
      <c r="G97" s="18" t="s">
        <v>422</v>
      </c>
      <c r="H97" t="s">
        <v>386</v>
      </c>
      <c r="I97" t="s">
        <v>384</v>
      </c>
      <c r="J97" t="s">
        <v>423</v>
      </c>
      <c r="K97" t="s">
        <v>52</v>
      </c>
    </row>
    <row r="98" spans="1:11" x14ac:dyDescent="0.3">
      <c r="A98" t="s">
        <v>418</v>
      </c>
      <c r="B98" t="s">
        <v>391</v>
      </c>
      <c r="K98" t="s">
        <v>424</v>
      </c>
    </row>
    <row r="99" spans="1:11" x14ac:dyDescent="0.3">
      <c r="A99" t="s">
        <v>282</v>
      </c>
      <c r="B99" t="s">
        <v>383</v>
      </c>
      <c r="C99" t="s">
        <v>384</v>
      </c>
      <c r="D99" t="s">
        <v>385</v>
      </c>
      <c r="E99" t="s">
        <v>384</v>
      </c>
      <c r="F99" t="s">
        <v>384</v>
      </c>
      <c r="G99" t="s">
        <v>386</v>
      </c>
      <c r="H99" t="s">
        <v>386</v>
      </c>
      <c r="I99" t="s">
        <v>386</v>
      </c>
      <c r="J99" t="s">
        <v>394</v>
      </c>
    </row>
    <row r="100" spans="1:11" x14ac:dyDescent="0.3">
      <c r="A100" t="s">
        <v>282</v>
      </c>
      <c r="B100" t="s">
        <v>388</v>
      </c>
      <c r="C100" t="s">
        <v>384</v>
      </c>
      <c r="D100" t="s">
        <v>385</v>
      </c>
      <c r="E100" t="s">
        <v>386</v>
      </c>
      <c r="F100" t="s">
        <v>384</v>
      </c>
      <c r="G100" t="s">
        <v>386</v>
      </c>
      <c r="H100" t="s">
        <v>386</v>
      </c>
      <c r="I100" t="s">
        <v>386</v>
      </c>
      <c r="J100" t="s">
        <v>387</v>
      </c>
    </row>
    <row r="101" spans="1:11" x14ac:dyDescent="0.3">
      <c r="A101" t="s">
        <v>282</v>
      </c>
      <c r="B101" t="s">
        <v>391</v>
      </c>
      <c r="K101" t="s">
        <v>387</v>
      </c>
    </row>
    <row r="102" spans="1:11" x14ac:dyDescent="0.3">
      <c r="A102" t="s">
        <v>425</v>
      </c>
      <c r="B102" t="s">
        <v>383</v>
      </c>
      <c r="C102" t="s">
        <v>385</v>
      </c>
      <c r="D102" t="s">
        <v>386</v>
      </c>
      <c r="E102" t="s">
        <v>386</v>
      </c>
      <c r="F102" t="s">
        <v>385</v>
      </c>
      <c r="G102" t="s">
        <v>386</v>
      </c>
      <c r="H102" t="s">
        <v>386</v>
      </c>
      <c r="I102" t="s">
        <v>384</v>
      </c>
      <c r="J102" t="s">
        <v>395</v>
      </c>
    </row>
    <row r="103" spans="1:11" x14ac:dyDescent="0.3">
      <c r="A103" t="s">
        <v>425</v>
      </c>
      <c r="B103" t="s">
        <v>388</v>
      </c>
      <c r="C103" t="s">
        <v>384</v>
      </c>
      <c r="D103" t="s">
        <v>386</v>
      </c>
      <c r="E103" t="s">
        <v>386</v>
      </c>
      <c r="F103" t="s">
        <v>386</v>
      </c>
      <c r="G103" t="s">
        <v>386</v>
      </c>
      <c r="H103" t="s">
        <v>384</v>
      </c>
      <c r="I103" t="s">
        <v>386</v>
      </c>
      <c r="J103" t="s">
        <v>395</v>
      </c>
    </row>
    <row r="104" spans="1:11" x14ac:dyDescent="0.3">
      <c r="A104" t="s">
        <v>425</v>
      </c>
      <c r="B104" t="s">
        <v>391</v>
      </c>
      <c r="K104" t="s">
        <v>395</v>
      </c>
    </row>
    <row r="105" spans="1:11" x14ac:dyDescent="0.3">
      <c r="A105" t="s">
        <v>426</v>
      </c>
      <c r="B105" t="s">
        <v>383</v>
      </c>
      <c r="C105" t="s">
        <v>384</v>
      </c>
      <c r="D105" t="s">
        <v>385</v>
      </c>
      <c r="E105" t="s">
        <v>384</v>
      </c>
      <c r="F105" t="s">
        <v>386</v>
      </c>
      <c r="G105" t="s">
        <v>386</v>
      </c>
      <c r="H105" t="s">
        <v>384</v>
      </c>
      <c r="I105" t="s">
        <v>384</v>
      </c>
      <c r="J105" t="s">
        <v>394</v>
      </c>
    </row>
    <row r="106" spans="1:11" x14ac:dyDescent="0.3">
      <c r="A106" t="s">
        <v>426</v>
      </c>
      <c r="B106" t="s">
        <v>388</v>
      </c>
      <c r="C106" t="s">
        <v>384</v>
      </c>
      <c r="D106" t="s">
        <v>385</v>
      </c>
      <c r="E106" t="s">
        <v>384</v>
      </c>
      <c r="F106" t="s">
        <v>386</v>
      </c>
      <c r="G106" t="s">
        <v>386</v>
      </c>
      <c r="H106" t="s">
        <v>384</v>
      </c>
      <c r="I106" t="s">
        <v>384</v>
      </c>
      <c r="J106" t="s">
        <v>387</v>
      </c>
    </row>
    <row r="107" spans="1:11" x14ac:dyDescent="0.3">
      <c r="A107" t="s">
        <v>426</v>
      </c>
      <c r="B107" t="s">
        <v>391</v>
      </c>
      <c r="K107" t="s">
        <v>387</v>
      </c>
    </row>
    <row r="108" spans="1:11" x14ac:dyDescent="0.3">
      <c r="A108" t="s">
        <v>154</v>
      </c>
      <c r="B108" t="s">
        <v>383</v>
      </c>
      <c r="C108" t="s">
        <v>384</v>
      </c>
      <c r="D108" t="s">
        <v>385</v>
      </c>
      <c r="E108" t="s">
        <v>384</v>
      </c>
      <c r="F108" t="s">
        <v>385</v>
      </c>
      <c r="G108" t="s">
        <v>386</v>
      </c>
      <c r="H108" t="s">
        <v>384</v>
      </c>
      <c r="I108" t="s">
        <v>386</v>
      </c>
      <c r="J108" t="s">
        <v>387</v>
      </c>
    </row>
    <row r="109" spans="1:11" x14ac:dyDescent="0.3">
      <c r="A109" t="s">
        <v>154</v>
      </c>
      <c r="B109" t="s">
        <v>388</v>
      </c>
      <c r="C109" t="s">
        <v>384</v>
      </c>
      <c r="D109" t="s">
        <v>385</v>
      </c>
      <c r="E109" t="s">
        <v>386</v>
      </c>
      <c r="F109" t="s">
        <v>384</v>
      </c>
      <c r="G109" t="s">
        <v>386</v>
      </c>
      <c r="H109" t="s">
        <v>384</v>
      </c>
      <c r="I109" t="s">
        <v>384</v>
      </c>
      <c r="J109" t="s">
        <v>387</v>
      </c>
    </row>
    <row r="110" spans="1:11" x14ac:dyDescent="0.3">
      <c r="A110" t="s">
        <v>154</v>
      </c>
      <c r="B110" t="s">
        <v>391</v>
      </c>
      <c r="K110" t="s">
        <v>387</v>
      </c>
    </row>
    <row r="111" spans="1:11" x14ac:dyDescent="0.3">
      <c r="A111" t="s">
        <v>427</v>
      </c>
      <c r="B111" t="s">
        <v>383</v>
      </c>
      <c r="C111" t="s">
        <v>386</v>
      </c>
      <c r="D111" t="s">
        <v>386</v>
      </c>
      <c r="E111" t="s">
        <v>386</v>
      </c>
      <c r="F111" t="s">
        <v>386</v>
      </c>
      <c r="G111" t="s">
        <v>386</v>
      </c>
      <c r="H111" t="s">
        <v>384</v>
      </c>
      <c r="I111" t="s">
        <v>386</v>
      </c>
      <c r="J111" t="s">
        <v>402</v>
      </c>
    </row>
    <row r="112" spans="1:11" x14ac:dyDescent="0.3">
      <c r="A112" t="s">
        <v>427</v>
      </c>
      <c r="B112" t="s">
        <v>388</v>
      </c>
      <c r="C112" t="s">
        <v>384</v>
      </c>
      <c r="D112" t="s">
        <v>386</v>
      </c>
      <c r="E112" t="s">
        <v>386</v>
      </c>
      <c r="F112" t="s">
        <v>385</v>
      </c>
      <c r="G112" t="s">
        <v>386</v>
      </c>
      <c r="H112" t="s">
        <v>384</v>
      </c>
      <c r="I112" t="s">
        <v>384</v>
      </c>
      <c r="J112" t="s">
        <v>387</v>
      </c>
    </row>
    <row r="113" spans="1:11" x14ac:dyDescent="0.3">
      <c r="A113" t="s">
        <v>427</v>
      </c>
      <c r="B113" t="s">
        <v>391</v>
      </c>
      <c r="K113" t="s">
        <v>395</v>
      </c>
    </row>
    <row r="114" spans="1:11" x14ac:dyDescent="0.3">
      <c r="A114" t="s">
        <v>157</v>
      </c>
      <c r="B114" t="s">
        <v>383</v>
      </c>
      <c r="C114" t="s">
        <v>386</v>
      </c>
      <c r="D114" t="s">
        <v>384</v>
      </c>
      <c r="E114" t="s">
        <v>386</v>
      </c>
      <c r="F114" t="s">
        <v>385</v>
      </c>
      <c r="G114" t="s">
        <v>386</v>
      </c>
      <c r="H114" t="s">
        <v>386</v>
      </c>
      <c r="I114" t="s">
        <v>384</v>
      </c>
      <c r="J114" t="s">
        <v>402</v>
      </c>
    </row>
    <row r="115" spans="1:11" x14ac:dyDescent="0.3">
      <c r="A115" t="s">
        <v>157</v>
      </c>
      <c r="B115" t="s">
        <v>388</v>
      </c>
      <c r="C115" t="s">
        <v>384</v>
      </c>
      <c r="D115" t="s">
        <v>385</v>
      </c>
      <c r="E115" t="s">
        <v>386</v>
      </c>
      <c r="F115" t="s">
        <v>385</v>
      </c>
      <c r="G115" t="s">
        <v>385</v>
      </c>
      <c r="H115" t="s">
        <v>386</v>
      </c>
      <c r="I115" t="s">
        <v>384</v>
      </c>
      <c r="J115" t="s">
        <v>387</v>
      </c>
    </row>
    <row r="116" spans="1:11" x14ac:dyDescent="0.3">
      <c r="A116" t="s">
        <v>157</v>
      </c>
      <c r="B116" t="s">
        <v>391</v>
      </c>
      <c r="K116" t="s">
        <v>387</v>
      </c>
    </row>
    <row r="117" spans="1:11" x14ac:dyDescent="0.3">
      <c r="A117" t="s">
        <v>161</v>
      </c>
      <c r="B117" t="s">
        <v>383</v>
      </c>
      <c r="C117" t="s">
        <v>385</v>
      </c>
      <c r="D117" t="s">
        <v>386</v>
      </c>
      <c r="E117" t="s">
        <v>386</v>
      </c>
      <c r="F117" t="s">
        <v>386</v>
      </c>
      <c r="G117" t="s">
        <v>384</v>
      </c>
      <c r="H117" t="s">
        <v>386</v>
      </c>
      <c r="I117" t="s">
        <v>384</v>
      </c>
      <c r="J117" t="s">
        <v>394</v>
      </c>
    </row>
    <row r="118" spans="1:11" x14ac:dyDescent="0.3">
      <c r="A118" t="s">
        <v>161</v>
      </c>
      <c r="B118" t="s">
        <v>388</v>
      </c>
      <c r="C118" t="s">
        <v>385</v>
      </c>
      <c r="D118" t="s">
        <v>385</v>
      </c>
      <c r="E118" t="s">
        <v>384</v>
      </c>
      <c r="F118" t="s">
        <v>386</v>
      </c>
      <c r="G118" t="s">
        <v>384</v>
      </c>
      <c r="H118" t="s">
        <v>386</v>
      </c>
      <c r="I118" t="s">
        <v>397</v>
      </c>
      <c r="J118" t="s">
        <v>387</v>
      </c>
    </row>
    <row r="119" spans="1:11" x14ac:dyDescent="0.3">
      <c r="A119" t="s">
        <v>161</v>
      </c>
      <c r="B119" t="s">
        <v>391</v>
      </c>
      <c r="K119" t="s">
        <v>387</v>
      </c>
    </row>
    <row r="120" spans="1:11" x14ac:dyDescent="0.3">
      <c r="A120" t="s">
        <v>428</v>
      </c>
      <c r="B120" t="s">
        <v>383</v>
      </c>
      <c r="C120" t="s">
        <v>384</v>
      </c>
      <c r="D120" t="s">
        <v>385</v>
      </c>
      <c r="E120" t="s">
        <v>386</v>
      </c>
      <c r="F120" t="s">
        <v>386</v>
      </c>
      <c r="G120" t="s">
        <v>386</v>
      </c>
      <c r="H120" t="s">
        <v>384</v>
      </c>
      <c r="I120" t="s">
        <v>386</v>
      </c>
      <c r="J120" t="s">
        <v>394</v>
      </c>
    </row>
    <row r="121" spans="1:11" x14ac:dyDescent="0.3">
      <c r="A121" t="s">
        <v>428</v>
      </c>
      <c r="B121" t="s">
        <v>388</v>
      </c>
      <c r="C121" t="s">
        <v>384</v>
      </c>
      <c r="D121" t="s">
        <v>385</v>
      </c>
      <c r="E121" t="s">
        <v>386</v>
      </c>
      <c r="F121" t="s">
        <v>386</v>
      </c>
      <c r="G121" t="s">
        <v>386</v>
      </c>
      <c r="H121" t="s">
        <v>384</v>
      </c>
      <c r="I121" t="s">
        <v>386</v>
      </c>
      <c r="J121" t="s">
        <v>387</v>
      </c>
    </row>
    <row r="122" spans="1:11" x14ac:dyDescent="0.3">
      <c r="A122" t="s">
        <v>428</v>
      </c>
      <c r="B122" t="s">
        <v>391</v>
      </c>
      <c r="K122" t="s">
        <v>387</v>
      </c>
    </row>
    <row r="123" spans="1:11" x14ac:dyDescent="0.3">
      <c r="A123" t="s">
        <v>429</v>
      </c>
      <c r="B123" t="s">
        <v>383</v>
      </c>
      <c r="C123" t="s">
        <v>386</v>
      </c>
      <c r="D123" t="s">
        <v>386</v>
      </c>
      <c r="E123" t="s">
        <v>386</v>
      </c>
      <c r="F123" t="s">
        <v>386</v>
      </c>
      <c r="G123" t="s">
        <v>386</v>
      </c>
      <c r="H123" t="s">
        <v>384</v>
      </c>
      <c r="I123" t="s">
        <v>386</v>
      </c>
      <c r="J123" t="s">
        <v>402</v>
      </c>
    </row>
    <row r="124" spans="1:11" x14ac:dyDescent="0.3">
      <c r="A124" t="s">
        <v>429</v>
      </c>
      <c r="B124" t="s">
        <v>388</v>
      </c>
      <c r="C124" t="s">
        <v>386</v>
      </c>
      <c r="D124" t="s">
        <v>386</v>
      </c>
      <c r="E124" t="s">
        <v>386</v>
      </c>
      <c r="F124" t="s">
        <v>386</v>
      </c>
      <c r="G124" t="s">
        <v>386</v>
      </c>
      <c r="H124" t="s">
        <v>384</v>
      </c>
      <c r="I124" t="s">
        <v>386</v>
      </c>
      <c r="J124" t="s">
        <v>395</v>
      </c>
    </row>
    <row r="125" spans="1:11" x14ac:dyDescent="0.3">
      <c r="A125" t="s">
        <v>429</v>
      </c>
      <c r="B125" t="s">
        <v>391</v>
      </c>
      <c r="K125" t="s">
        <v>395</v>
      </c>
    </row>
    <row r="126" spans="1:11" x14ac:dyDescent="0.3">
      <c r="A126" t="s">
        <v>430</v>
      </c>
      <c r="B126" t="s">
        <v>383</v>
      </c>
      <c r="C126" t="s">
        <v>384</v>
      </c>
      <c r="D126" t="s">
        <v>386</v>
      </c>
      <c r="E126" t="s">
        <v>386</v>
      </c>
      <c r="F126" t="s">
        <v>385</v>
      </c>
      <c r="G126" t="s">
        <v>386</v>
      </c>
      <c r="H126" t="s">
        <v>384</v>
      </c>
      <c r="I126" t="s">
        <v>384</v>
      </c>
      <c r="J126" t="s">
        <v>387</v>
      </c>
    </row>
    <row r="127" spans="1:11" x14ac:dyDescent="0.3">
      <c r="A127" t="s">
        <v>430</v>
      </c>
      <c r="B127" t="s">
        <v>388</v>
      </c>
      <c r="C127" t="s">
        <v>384</v>
      </c>
      <c r="D127" t="s">
        <v>386</v>
      </c>
      <c r="E127" t="s">
        <v>386</v>
      </c>
      <c r="F127" t="s">
        <v>386</v>
      </c>
      <c r="G127" t="s">
        <v>386</v>
      </c>
      <c r="H127" t="s">
        <v>431</v>
      </c>
      <c r="I127" t="s">
        <v>384</v>
      </c>
      <c r="J127" t="s">
        <v>387</v>
      </c>
    </row>
    <row r="128" spans="1:11" x14ac:dyDescent="0.3">
      <c r="A128" t="s">
        <v>430</v>
      </c>
      <c r="B128" t="s">
        <v>391</v>
      </c>
      <c r="K128" t="s">
        <v>387</v>
      </c>
    </row>
    <row r="129" spans="1:11" x14ac:dyDescent="0.3">
      <c r="A129" t="s">
        <v>432</v>
      </c>
      <c r="B129" t="s">
        <v>383</v>
      </c>
      <c r="C129" t="s">
        <v>386</v>
      </c>
      <c r="D129" t="s">
        <v>386</v>
      </c>
      <c r="E129" t="s">
        <v>386</v>
      </c>
      <c r="F129" t="s">
        <v>386</v>
      </c>
      <c r="G129" t="s">
        <v>385</v>
      </c>
      <c r="H129" t="s">
        <v>386</v>
      </c>
      <c r="I129" t="s">
        <v>386</v>
      </c>
      <c r="J129" t="s">
        <v>417</v>
      </c>
    </row>
    <row r="130" spans="1:11" x14ac:dyDescent="0.3">
      <c r="A130" t="s">
        <v>432</v>
      </c>
      <c r="B130" t="s">
        <v>388</v>
      </c>
      <c r="C130" t="s">
        <v>386</v>
      </c>
      <c r="D130" t="s">
        <v>386</v>
      </c>
      <c r="E130" t="s">
        <v>386</v>
      </c>
      <c r="F130" t="s">
        <v>386</v>
      </c>
      <c r="G130" s="18" t="s">
        <v>433</v>
      </c>
      <c r="H130" t="s">
        <v>386</v>
      </c>
      <c r="I130" t="s">
        <v>386</v>
      </c>
      <c r="J130" t="s">
        <v>393</v>
      </c>
    </row>
    <row r="131" spans="1:11" x14ac:dyDescent="0.3">
      <c r="A131" t="s">
        <v>432</v>
      </c>
      <c r="B131" t="s">
        <v>391</v>
      </c>
      <c r="K131" t="s">
        <v>393</v>
      </c>
    </row>
    <row r="132" spans="1:11" x14ac:dyDescent="0.3">
      <c r="A132" t="s">
        <v>179</v>
      </c>
      <c r="B132" t="s">
        <v>383</v>
      </c>
      <c r="C132" t="s">
        <v>384</v>
      </c>
      <c r="D132" t="s">
        <v>386</v>
      </c>
      <c r="E132" t="s">
        <v>386</v>
      </c>
      <c r="F132" t="s">
        <v>384</v>
      </c>
      <c r="G132" t="s">
        <v>386</v>
      </c>
      <c r="H132" t="s">
        <v>386</v>
      </c>
      <c r="I132" t="s">
        <v>386</v>
      </c>
      <c r="J132" t="s">
        <v>394</v>
      </c>
    </row>
    <row r="133" spans="1:11" x14ac:dyDescent="0.3">
      <c r="A133" t="s">
        <v>179</v>
      </c>
      <c r="B133" t="s">
        <v>388</v>
      </c>
      <c r="C133" t="s">
        <v>384</v>
      </c>
      <c r="D133" t="s">
        <v>386</v>
      </c>
      <c r="E133" t="s">
        <v>386</v>
      </c>
      <c r="F133" t="s">
        <v>384</v>
      </c>
      <c r="G133" t="s">
        <v>386</v>
      </c>
      <c r="H133" t="s">
        <v>386</v>
      </c>
      <c r="I133" t="s">
        <v>386</v>
      </c>
      <c r="J133" t="s">
        <v>387</v>
      </c>
    </row>
    <row r="134" spans="1:11" x14ac:dyDescent="0.3">
      <c r="A134" t="s">
        <v>179</v>
      </c>
      <c r="B134" t="s">
        <v>391</v>
      </c>
      <c r="K134" t="s">
        <v>387</v>
      </c>
    </row>
    <row r="135" spans="1:11" x14ac:dyDescent="0.3">
      <c r="A135" t="s">
        <v>183</v>
      </c>
      <c r="B135" t="s">
        <v>383</v>
      </c>
      <c r="C135" t="s">
        <v>384</v>
      </c>
      <c r="D135" t="s">
        <v>385</v>
      </c>
      <c r="E135" t="s">
        <v>384</v>
      </c>
      <c r="F135" t="s">
        <v>385</v>
      </c>
      <c r="G135" t="s">
        <v>386</v>
      </c>
      <c r="H135" t="s">
        <v>384</v>
      </c>
      <c r="I135" t="s">
        <v>384</v>
      </c>
      <c r="J135" t="s">
        <v>394</v>
      </c>
    </row>
    <row r="136" spans="1:11" x14ac:dyDescent="0.3">
      <c r="A136" t="s">
        <v>183</v>
      </c>
      <c r="B136" t="s">
        <v>388</v>
      </c>
      <c r="C136" t="s">
        <v>384</v>
      </c>
      <c r="D136" t="s">
        <v>384</v>
      </c>
      <c r="E136" t="s">
        <v>384</v>
      </c>
      <c r="F136" t="s">
        <v>385</v>
      </c>
      <c r="G136" t="s">
        <v>386</v>
      </c>
      <c r="H136" t="s">
        <v>384</v>
      </c>
      <c r="I136" t="s">
        <v>384</v>
      </c>
      <c r="J136" t="s">
        <v>387</v>
      </c>
    </row>
    <row r="137" spans="1:11" x14ac:dyDescent="0.3">
      <c r="A137" t="s">
        <v>183</v>
      </c>
      <c r="B137" t="s">
        <v>391</v>
      </c>
      <c r="K137" t="s">
        <v>387</v>
      </c>
    </row>
    <row r="138" spans="1:11" x14ac:dyDescent="0.3">
      <c r="A138" t="s">
        <v>188</v>
      </c>
      <c r="B138" t="s">
        <v>383</v>
      </c>
      <c r="C138" t="s">
        <v>384</v>
      </c>
      <c r="D138" t="s">
        <v>384</v>
      </c>
      <c r="E138" t="s">
        <v>384</v>
      </c>
      <c r="F138" t="s">
        <v>386</v>
      </c>
      <c r="G138" t="s">
        <v>386</v>
      </c>
      <c r="H138" t="s">
        <v>384</v>
      </c>
      <c r="I138" t="s">
        <v>386</v>
      </c>
      <c r="J138" t="s">
        <v>394</v>
      </c>
    </row>
    <row r="139" spans="1:11" x14ac:dyDescent="0.3">
      <c r="A139" t="s">
        <v>188</v>
      </c>
      <c r="B139" t="s">
        <v>388</v>
      </c>
      <c r="C139" t="s">
        <v>384</v>
      </c>
      <c r="D139" t="s">
        <v>384</v>
      </c>
      <c r="E139" t="s">
        <v>386</v>
      </c>
      <c r="F139" t="s">
        <v>385</v>
      </c>
      <c r="G139" t="s">
        <v>386</v>
      </c>
      <c r="H139" t="s">
        <v>384</v>
      </c>
      <c r="I139" t="s">
        <v>384</v>
      </c>
      <c r="J139" t="s">
        <v>387</v>
      </c>
    </row>
    <row r="140" spans="1:11" x14ac:dyDescent="0.3">
      <c r="A140" t="s">
        <v>188</v>
      </c>
      <c r="B140" t="s">
        <v>391</v>
      </c>
      <c r="K140" t="s">
        <v>387</v>
      </c>
    </row>
    <row r="141" spans="1:11" x14ac:dyDescent="0.3">
      <c r="A141" t="s">
        <v>434</v>
      </c>
      <c r="B141" t="s">
        <v>383</v>
      </c>
      <c r="C141" t="s">
        <v>384</v>
      </c>
      <c r="D141" t="s">
        <v>384</v>
      </c>
      <c r="E141" t="s">
        <v>386</v>
      </c>
      <c r="F141" t="s">
        <v>435</v>
      </c>
      <c r="G141" t="s">
        <v>386</v>
      </c>
      <c r="H141" t="s">
        <v>384</v>
      </c>
      <c r="I141" t="s">
        <v>384</v>
      </c>
      <c r="J141" t="s">
        <v>394</v>
      </c>
    </row>
    <row r="142" spans="1:11" x14ac:dyDescent="0.3">
      <c r="A142" t="s">
        <v>434</v>
      </c>
      <c r="B142" t="s">
        <v>388</v>
      </c>
      <c r="C142" t="s">
        <v>384</v>
      </c>
      <c r="D142" t="s">
        <v>385</v>
      </c>
      <c r="E142" t="s">
        <v>386</v>
      </c>
      <c r="F142" t="s">
        <v>385</v>
      </c>
      <c r="G142" t="s">
        <v>386</v>
      </c>
      <c r="H142" t="s">
        <v>384</v>
      </c>
      <c r="I142" t="s">
        <v>384</v>
      </c>
      <c r="J142" t="s">
        <v>387</v>
      </c>
    </row>
    <row r="143" spans="1:11" x14ac:dyDescent="0.3">
      <c r="A143" t="s">
        <v>434</v>
      </c>
      <c r="B143" t="s">
        <v>391</v>
      </c>
      <c r="K143" t="s">
        <v>387</v>
      </c>
    </row>
    <row r="144" spans="1:11" x14ac:dyDescent="0.3">
      <c r="A144" t="s">
        <v>436</v>
      </c>
      <c r="B144" t="s">
        <v>383</v>
      </c>
      <c r="C144" t="s">
        <v>384</v>
      </c>
      <c r="D144" t="s">
        <v>384</v>
      </c>
      <c r="E144" t="s">
        <v>384</v>
      </c>
      <c r="F144" t="s">
        <v>386</v>
      </c>
      <c r="G144" t="s">
        <v>386</v>
      </c>
      <c r="H144" t="s">
        <v>415</v>
      </c>
      <c r="I144" t="s">
        <v>386</v>
      </c>
      <c r="J144" t="s">
        <v>394</v>
      </c>
    </row>
    <row r="145" spans="1:11" x14ac:dyDescent="0.3">
      <c r="A145" t="s">
        <v>436</v>
      </c>
      <c r="B145" t="s">
        <v>388</v>
      </c>
      <c r="C145" t="s">
        <v>384</v>
      </c>
      <c r="D145" t="s">
        <v>385</v>
      </c>
      <c r="E145" t="s">
        <v>384</v>
      </c>
      <c r="F145" t="s">
        <v>386</v>
      </c>
      <c r="G145" t="s">
        <v>386</v>
      </c>
      <c r="H145" t="s">
        <v>384</v>
      </c>
      <c r="I145" t="s">
        <v>384</v>
      </c>
      <c r="J145" t="s">
        <v>387</v>
      </c>
    </row>
    <row r="146" spans="1:11" x14ac:dyDescent="0.3">
      <c r="A146" t="s">
        <v>436</v>
      </c>
      <c r="B146" t="s">
        <v>391</v>
      </c>
      <c r="K146" t="s">
        <v>387</v>
      </c>
    </row>
    <row r="147" spans="1:11" x14ac:dyDescent="0.3">
      <c r="A147" t="s">
        <v>292</v>
      </c>
      <c r="B147" t="s">
        <v>383</v>
      </c>
      <c r="C147" t="s">
        <v>386</v>
      </c>
      <c r="D147" t="s">
        <v>385</v>
      </c>
      <c r="E147" t="s">
        <v>386</v>
      </c>
      <c r="F147" t="s">
        <v>385</v>
      </c>
      <c r="G147" t="s">
        <v>386</v>
      </c>
      <c r="H147" t="s">
        <v>384</v>
      </c>
      <c r="I147" t="s">
        <v>384</v>
      </c>
      <c r="J147" t="s">
        <v>394</v>
      </c>
    </row>
    <row r="148" spans="1:11" x14ac:dyDescent="0.3">
      <c r="A148" t="s">
        <v>292</v>
      </c>
      <c r="B148" t="s">
        <v>388</v>
      </c>
      <c r="C148" t="s">
        <v>384</v>
      </c>
      <c r="D148" t="s">
        <v>386</v>
      </c>
      <c r="E148" t="s">
        <v>386</v>
      </c>
      <c r="F148" t="s">
        <v>384</v>
      </c>
      <c r="G148" t="s">
        <v>386</v>
      </c>
      <c r="H148" t="s">
        <v>384</v>
      </c>
      <c r="I148" t="s">
        <v>384</v>
      </c>
      <c r="J148" t="s">
        <v>387</v>
      </c>
    </row>
    <row r="149" spans="1:11" x14ac:dyDescent="0.3">
      <c r="A149" t="s">
        <v>292</v>
      </c>
      <c r="B149" t="s">
        <v>391</v>
      </c>
      <c r="K149" t="s">
        <v>387</v>
      </c>
    </row>
    <row r="150" spans="1:11" x14ac:dyDescent="0.3">
      <c r="A150" t="s">
        <v>295</v>
      </c>
      <c r="B150" t="s">
        <v>383</v>
      </c>
      <c r="C150" t="s">
        <v>385</v>
      </c>
      <c r="D150" t="s">
        <v>384</v>
      </c>
      <c r="E150" t="s">
        <v>384</v>
      </c>
      <c r="F150" t="s">
        <v>385</v>
      </c>
      <c r="G150" t="s">
        <v>386</v>
      </c>
      <c r="H150" t="s">
        <v>384</v>
      </c>
      <c r="I150" t="s">
        <v>386</v>
      </c>
      <c r="J150" t="s">
        <v>394</v>
      </c>
    </row>
    <row r="151" spans="1:11" x14ac:dyDescent="0.3">
      <c r="A151" t="s">
        <v>295</v>
      </c>
      <c r="B151" t="s">
        <v>388</v>
      </c>
      <c r="C151" t="s">
        <v>384</v>
      </c>
      <c r="D151" t="s">
        <v>385</v>
      </c>
      <c r="E151" t="s">
        <v>384</v>
      </c>
      <c r="F151" t="s">
        <v>384</v>
      </c>
      <c r="G151" t="s">
        <v>386</v>
      </c>
      <c r="H151" t="s">
        <v>384</v>
      </c>
      <c r="I151" t="s">
        <v>386</v>
      </c>
      <c r="J151" t="s">
        <v>387</v>
      </c>
    </row>
    <row r="152" spans="1:11" x14ac:dyDescent="0.3">
      <c r="A152" t="s">
        <v>295</v>
      </c>
      <c r="B152" t="s">
        <v>391</v>
      </c>
      <c r="K152" t="s">
        <v>387</v>
      </c>
    </row>
    <row r="153" spans="1:11" x14ac:dyDescent="0.3">
      <c r="A153" t="s">
        <v>219</v>
      </c>
      <c r="B153" t="s">
        <v>383</v>
      </c>
      <c r="C153" t="s">
        <v>386</v>
      </c>
      <c r="D153" t="s">
        <v>385</v>
      </c>
      <c r="E153" t="s">
        <v>384</v>
      </c>
      <c r="F153" t="s">
        <v>384</v>
      </c>
      <c r="G153" t="s">
        <v>385</v>
      </c>
      <c r="H153" t="s">
        <v>386</v>
      </c>
      <c r="I153" t="s">
        <v>386</v>
      </c>
      <c r="J153" t="s">
        <v>387</v>
      </c>
    </row>
    <row r="154" spans="1:11" x14ac:dyDescent="0.3">
      <c r="A154" t="s">
        <v>219</v>
      </c>
      <c r="B154" t="s">
        <v>388</v>
      </c>
      <c r="C154" t="s">
        <v>386</v>
      </c>
      <c r="D154" t="s">
        <v>385</v>
      </c>
      <c r="E154" t="s">
        <v>386</v>
      </c>
      <c r="F154" t="s">
        <v>386</v>
      </c>
      <c r="G154" t="s">
        <v>385</v>
      </c>
      <c r="H154" t="s">
        <v>386</v>
      </c>
      <c r="I154" t="s">
        <v>386</v>
      </c>
      <c r="J154" t="s">
        <v>393</v>
      </c>
    </row>
    <row r="155" spans="1:11" x14ac:dyDescent="0.3">
      <c r="A155" t="s">
        <v>219</v>
      </c>
      <c r="B155" t="s">
        <v>391</v>
      </c>
      <c r="K155" t="s">
        <v>387</v>
      </c>
    </row>
    <row r="156" spans="1:11" x14ac:dyDescent="0.3">
      <c r="A156" t="s">
        <v>451</v>
      </c>
      <c r="B156" t="s">
        <v>388</v>
      </c>
      <c r="C156" t="s">
        <v>384</v>
      </c>
      <c r="D156" t="s">
        <v>384</v>
      </c>
      <c r="E156" t="s">
        <v>386</v>
      </c>
      <c r="F156" t="s">
        <v>385</v>
      </c>
      <c r="G156" t="s">
        <v>385</v>
      </c>
      <c r="H156" t="s">
        <v>386</v>
      </c>
      <c r="I156" t="s">
        <v>386</v>
      </c>
      <c r="J156" t="s">
        <v>387</v>
      </c>
    </row>
    <row r="157" spans="1:11" x14ac:dyDescent="0.3">
      <c r="A157" t="s">
        <v>451</v>
      </c>
      <c r="B157" t="s">
        <v>383</v>
      </c>
      <c r="C157" t="s">
        <v>386</v>
      </c>
      <c r="D157" t="s">
        <v>384</v>
      </c>
      <c r="E157" t="s">
        <v>386</v>
      </c>
      <c r="F157" t="s">
        <v>386</v>
      </c>
      <c r="G157" t="s">
        <v>385</v>
      </c>
      <c r="H157" t="s">
        <v>386</v>
      </c>
      <c r="I157" t="s">
        <v>386</v>
      </c>
      <c r="J157" t="s">
        <v>395</v>
      </c>
    </row>
    <row r="158" spans="1:11" x14ac:dyDescent="0.3">
      <c r="A158" t="s">
        <v>451</v>
      </c>
      <c r="B158" t="s">
        <v>391</v>
      </c>
      <c r="K158" t="s">
        <v>395</v>
      </c>
    </row>
    <row r="159" spans="1:11" x14ac:dyDescent="0.3">
      <c r="A159" t="s">
        <v>452</v>
      </c>
      <c r="B159" t="s">
        <v>388</v>
      </c>
      <c r="C159" t="s">
        <v>384</v>
      </c>
      <c r="D159" t="s">
        <v>384</v>
      </c>
      <c r="E159" t="s">
        <v>386</v>
      </c>
      <c r="F159" t="s">
        <v>386</v>
      </c>
      <c r="G159" t="s">
        <v>385</v>
      </c>
      <c r="H159" t="s">
        <v>386</v>
      </c>
      <c r="I159" t="s">
        <v>386</v>
      </c>
      <c r="J159" t="s">
        <v>387</v>
      </c>
    </row>
    <row r="160" spans="1:11" x14ac:dyDescent="0.3">
      <c r="A160" t="s">
        <v>452</v>
      </c>
      <c r="B160" t="s">
        <v>383</v>
      </c>
      <c r="C160" t="s">
        <v>384</v>
      </c>
      <c r="D160" t="s">
        <v>385</v>
      </c>
      <c r="E160" t="s">
        <v>386</v>
      </c>
      <c r="F160" t="s">
        <v>386</v>
      </c>
      <c r="G160" t="s">
        <v>385</v>
      </c>
      <c r="H160" t="s">
        <v>386</v>
      </c>
      <c r="I160" t="s">
        <v>386</v>
      </c>
      <c r="J160" t="s">
        <v>387</v>
      </c>
    </row>
    <row r="161" spans="1:11" x14ac:dyDescent="0.3">
      <c r="A161" t="s">
        <v>452</v>
      </c>
      <c r="B161" t="s">
        <v>391</v>
      </c>
      <c r="K161" t="s">
        <v>387</v>
      </c>
    </row>
    <row r="162" spans="1:11" x14ac:dyDescent="0.3">
      <c r="A162" t="s">
        <v>453</v>
      </c>
      <c r="B162" t="s">
        <v>388</v>
      </c>
      <c r="C162" t="s">
        <v>384</v>
      </c>
      <c r="D162" t="s">
        <v>386</v>
      </c>
      <c r="E162" t="s">
        <v>386</v>
      </c>
      <c r="F162" t="s">
        <v>386</v>
      </c>
      <c r="G162" t="s">
        <v>385</v>
      </c>
      <c r="H162" t="s">
        <v>386</v>
      </c>
      <c r="I162" t="s">
        <v>386</v>
      </c>
      <c r="J162" t="s">
        <v>395</v>
      </c>
    </row>
    <row r="163" spans="1:11" x14ac:dyDescent="0.3">
      <c r="A163" t="s">
        <v>453</v>
      </c>
      <c r="B163" t="s">
        <v>383</v>
      </c>
      <c r="C163" t="s">
        <v>385</v>
      </c>
      <c r="D163" t="s">
        <v>386</v>
      </c>
      <c r="E163" t="s">
        <v>386</v>
      </c>
      <c r="F163" t="s">
        <v>386</v>
      </c>
      <c r="G163" t="s">
        <v>385</v>
      </c>
      <c r="H163" t="s">
        <v>386</v>
      </c>
      <c r="I163" t="s">
        <v>386</v>
      </c>
      <c r="J163" t="s">
        <v>393</v>
      </c>
    </row>
    <row r="164" spans="1:11" x14ac:dyDescent="0.3">
      <c r="A164" t="s">
        <v>453</v>
      </c>
      <c r="B164" t="s">
        <v>391</v>
      </c>
      <c r="K164" t="s">
        <v>393</v>
      </c>
    </row>
    <row r="165" spans="1:11" x14ac:dyDescent="0.3">
      <c r="A165" t="s">
        <v>454</v>
      </c>
      <c r="B165" t="s">
        <v>388</v>
      </c>
      <c r="C165" t="s">
        <v>386</v>
      </c>
      <c r="D165" t="s">
        <v>384</v>
      </c>
      <c r="E165" t="s">
        <v>386</v>
      </c>
      <c r="F165" t="s">
        <v>386</v>
      </c>
      <c r="G165" t="s">
        <v>385</v>
      </c>
      <c r="H165" t="s">
        <v>386</v>
      </c>
      <c r="I165" t="s">
        <v>386</v>
      </c>
      <c r="J165" t="s">
        <v>395</v>
      </c>
    </row>
    <row r="166" spans="1:11" x14ac:dyDescent="0.3">
      <c r="A166" t="s">
        <v>454</v>
      </c>
      <c r="B166" t="s">
        <v>383</v>
      </c>
      <c r="C166" t="s">
        <v>384</v>
      </c>
      <c r="D166" t="s">
        <v>384</v>
      </c>
      <c r="E166" t="s">
        <v>386</v>
      </c>
      <c r="F166" t="s">
        <v>386</v>
      </c>
      <c r="G166" t="s">
        <v>385</v>
      </c>
      <c r="H166" t="s">
        <v>386</v>
      </c>
      <c r="I166" t="s">
        <v>386</v>
      </c>
      <c r="J166" t="s">
        <v>387</v>
      </c>
    </row>
    <row r="167" spans="1:11" x14ac:dyDescent="0.3">
      <c r="A167" t="s">
        <v>454</v>
      </c>
      <c r="B167" t="s">
        <v>391</v>
      </c>
      <c r="C167" t="s">
        <v>386</v>
      </c>
      <c r="K167" t="s">
        <v>395</v>
      </c>
    </row>
    <row r="168" spans="1:11" x14ac:dyDescent="0.3">
      <c r="A168" t="s">
        <v>455</v>
      </c>
      <c r="B168" t="s">
        <v>388</v>
      </c>
      <c r="C168" t="s">
        <v>386</v>
      </c>
      <c r="D168" t="s">
        <v>386</v>
      </c>
      <c r="E168" t="s">
        <v>384</v>
      </c>
      <c r="F168" t="s">
        <v>385</v>
      </c>
      <c r="G168" t="s">
        <v>386</v>
      </c>
      <c r="H168" t="s">
        <v>384</v>
      </c>
      <c r="I168" t="s">
        <v>386</v>
      </c>
      <c r="J168" t="s">
        <v>457</v>
      </c>
    </row>
    <row r="169" spans="1:11" x14ac:dyDescent="0.3">
      <c r="A169" t="s">
        <v>455</v>
      </c>
      <c r="B169" t="s">
        <v>456</v>
      </c>
      <c r="C169" t="s">
        <v>385</v>
      </c>
      <c r="D169" t="s">
        <v>385</v>
      </c>
      <c r="E169" t="s">
        <v>386</v>
      </c>
      <c r="F169" t="s">
        <v>385</v>
      </c>
      <c r="G169" t="s">
        <v>386</v>
      </c>
      <c r="H169" t="s">
        <v>384</v>
      </c>
      <c r="I169" t="s">
        <v>386</v>
      </c>
      <c r="J169" t="s">
        <v>457</v>
      </c>
    </row>
    <row r="170" spans="1:11" x14ac:dyDescent="0.3">
      <c r="A170" t="s">
        <v>455</v>
      </c>
      <c r="B170" t="s">
        <v>391</v>
      </c>
      <c r="K170" t="s">
        <v>395</v>
      </c>
    </row>
    <row r="171" spans="1:11" x14ac:dyDescent="0.3">
      <c r="A171" t="s">
        <v>458</v>
      </c>
      <c r="B171" t="s">
        <v>388</v>
      </c>
      <c r="C171" t="s">
        <v>384</v>
      </c>
      <c r="D171" t="s">
        <v>386</v>
      </c>
      <c r="E171" t="s">
        <v>384</v>
      </c>
      <c r="F171" t="s">
        <v>385</v>
      </c>
      <c r="G171" t="s">
        <v>385</v>
      </c>
      <c r="H171" t="s">
        <v>386</v>
      </c>
      <c r="I171" t="s">
        <v>386</v>
      </c>
      <c r="J171" t="s">
        <v>387</v>
      </c>
    </row>
    <row r="172" spans="1:11" x14ac:dyDescent="0.3">
      <c r="A172" t="s">
        <v>458</v>
      </c>
      <c r="B172" t="s">
        <v>456</v>
      </c>
      <c r="C172" t="s">
        <v>386</v>
      </c>
      <c r="D172" t="s">
        <v>386</v>
      </c>
      <c r="E172" t="s">
        <v>384</v>
      </c>
      <c r="F172" t="s">
        <v>385</v>
      </c>
      <c r="G172" t="s">
        <v>386</v>
      </c>
      <c r="H172" t="s">
        <v>386</v>
      </c>
      <c r="I172" t="s">
        <v>384</v>
      </c>
      <c r="J172" t="s">
        <v>457</v>
      </c>
    </row>
    <row r="173" spans="1:11" x14ac:dyDescent="0.3">
      <c r="A173" t="s">
        <v>458</v>
      </c>
      <c r="B173" t="s">
        <v>391</v>
      </c>
      <c r="K173" t="s">
        <v>387</v>
      </c>
    </row>
    <row r="174" spans="1:11" x14ac:dyDescent="0.3">
      <c r="A174" t="s">
        <v>459</v>
      </c>
      <c r="B174" t="s">
        <v>388</v>
      </c>
      <c r="C174" t="s">
        <v>384</v>
      </c>
      <c r="D174" t="s">
        <v>384</v>
      </c>
      <c r="E174" t="s">
        <v>384</v>
      </c>
      <c r="F174" t="s">
        <v>385</v>
      </c>
      <c r="G174" t="s">
        <v>386</v>
      </c>
      <c r="H174" t="s">
        <v>384</v>
      </c>
      <c r="I174" t="s">
        <v>386</v>
      </c>
      <c r="J174" t="s">
        <v>387</v>
      </c>
    </row>
    <row r="175" spans="1:11" x14ac:dyDescent="0.3">
      <c r="A175" t="s">
        <v>459</v>
      </c>
      <c r="B175" t="s">
        <v>456</v>
      </c>
      <c r="C175" t="s">
        <v>386</v>
      </c>
      <c r="D175" t="s">
        <v>385</v>
      </c>
      <c r="E175" t="s">
        <v>386</v>
      </c>
      <c r="F175" t="s">
        <v>385</v>
      </c>
      <c r="G175" t="s">
        <v>386</v>
      </c>
      <c r="H175" t="s">
        <v>384</v>
      </c>
      <c r="I175" t="s">
        <v>386</v>
      </c>
      <c r="J175" t="s">
        <v>457</v>
      </c>
    </row>
    <row r="176" spans="1:11" x14ac:dyDescent="0.3">
      <c r="A176" t="s">
        <v>459</v>
      </c>
      <c r="B176" t="s">
        <v>391</v>
      </c>
      <c r="K176" t="s">
        <v>387</v>
      </c>
    </row>
    <row r="177" spans="1:11" x14ac:dyDescent="0.3">
      <c r="A177" t="s">
        <v>460</v>
      </c>
      <c r="B177" t="s">
        <v>388</v>
      </c>
      <c r="C177" t="s">
        <v>386</v>
      </c>
      <c r="D177" t="s">
        <v>384</v>
      </c>
      <c r="E177" t="s">
        <v>384</v>
      </c>
      <c r="F177" t="s">
        <v>385</v>
      </c>
      <c r="G177" t="s">
        <v>386</v>
      </c>
      <c r="H177" t="s">
        <v>386</v>
      </c>
      <c r="I177" t="s">
        <v>386</v>
      </c>
      <c r="J177" t="s">
        <v>387</v>
      </c>
    </row>
    <row r="178" spans="1:11" x14ac:dyDescent="0.3">
      <c r="A178" t="s">
        <v>460</v>
      </c>
      <c r="B178" t="s">
        <v>456</v>
      </c>
      <c r="C178" t="s">
        <v>386</v>
      </c>
      <c r="D178" t="s">
        <v>384</v>
      </c>
      <c r="E178" t="s">
        <v>384</v>
      </c>
      <c r="F178" t="s">
        <v>385</v>
      </c>
      <c r="G178" t="s">
        <v>386</v>
      </c>
      <c r="H178" t="s">
        <v>386</v>
      </c>
      <c r="I178" t="s">
        <v>386</v>
      </c>
      <c r="J178" t="s">
        <v>387</v>
      </c>
    </row>
    <row r="179" spans="1:11" x14ac:dyDescent="0.3">
      <c r="A179" t="s">
        <v>460</v>
      </c>
      <c r="B179" t="s">
        <v>391</v>
      </c>
      <c r="K179" t="s">
        <v>387</v>
      </c>
    </row>
    <row r="180" spans="1:11" x14ac:dyDescent="0.3">
      <c r="A180" t="s">
        <v>461</v>
      </c>
      <c r="B180" t="s">
        <v>388</v>
      </c>
      <c r="C180" t="s">
        <v>384</v>
      </c>
      <c r="D180" t="s">
        <v>386</v>
      </c>
      <c r="E180" t="s">
        <v>386</v>
      </c>
      <c r="F180" t="s">
        <v>385</v>
      </c>
      <c r="G180" t="s">
        <v>386</v>
      </c>
      <c r="H180" t="s">
        <v>384</v>
      </c>
      <c r="I180" t="s">
        <v>386</v>
      </c>
      <c r="J180" t="s">
        <v>457</v>
      </c>
    </row>
    <row r="181" spans="1:11" x14ac:dyDescent="0.3">
      <c r="A181" t="s">
        <v>461</v>
      </c>
      <c r="B181" t="s">
        <v>456</v>
      </c>
      <c r="C181" t="s">
        <v>384</v>
      </c>
      <c r="D181" t="s">
        <v>386</v>
      </c>
      <c r="E181" t="s">
        <v>386</v>
      </c>
      <c r="F181" t="s">
        <v>386</v>
      </c>
      <c r="G181" t="s">
        <v>386</v>
      </c>
      <c r="H181" t="s">
        <v>384</v>
      </c>
      <c r="I181" t="s">
        <v>384</v>
      </c>
      <c r="J181" t="s">
        <v>387</v>
      </c>
    </row>
    <row r="182" spans="1:11" x14ac:dyDescent="0.3">
      <c r="A182" t="s">
        <v>461</v>
      </c>
      <c r="B182" t="s">
        <v>391</v>
      </c>
      <c r="K182" t="s">
        <v>395</v>
      </c>
    </row>
    <row r="183" spans="1:11" x14ac:dyDescent="0.3">
      <c r="A183" t="s">
        <v>462</v>
      </c>
      <c r="B183" t="s">
        <v>388</v>
      </c>
      <c r="C183" t="s">
        <v>386</v>
      </c>
      <c r="D183" t="s">
        <v>386</v>
      </c>
      <c r="E183" t="s">
        <v>386</v>
      </c>
      <c r="F183" t="s">
        <v>384</v>
      </c>
      <c r="G183" t="s">
        <v>386</v>
      </c>
      <c r="H183" t="s">
        <v>384</v>
      </c>
      <c r="I183" t="s">
        <v>384</v>
      </c>
      <c r="J183" t="s">
        <v>387</v>
      </c>
    </row>
    <row r="184" spans="1:11" x14ac:dyDescent="0.3">
      <c r="A184" t="s">
        <v>462</v>
      </c>
      <c r="B184" t="s">
        <v>456</v>
      </c>
      <c r="C184" t="s">
        <v>385</v>
      </c>
      <c r="D184" t="s">
        <v>384</v>
      </c>
      <c r="E184" t="s">
        <v>386</v>
      </c>
      <c r="F184" t="s">
        <v>385</v>
      </c>
      <c r="G184" t="s">
        <v>386</v>
      </c>
      <c r="H184" t="s">
        <v>384</v>
      </c>
      <c r="I184" t="s">
        <v>384</v>
      </c>
      <c r="J184" t="s">
        <v>387</v>
      </c>
    </row>
    <row r="185" spans="1:11" x14ac:dyDescent="0.3">
      <c r="A185" t="s">
        <v>462</v>
      </c>
      <c r="B185" t="s">
        <v>391</v>
      </c>
      <c r="K185" t="s">
        <v>387</v>
      </c>
    </row>
    <row r="186" spans="1:11" x14ac:dyDescent="0.3">
      <c r="A186" t="s">
        <v>463</v>
      </c>
      <c r="B186" t="s">
        <v>388</v>
      </c>
      <c r="C186" t="s">
        <v>385</v>
      </c>
      <c r="D186" t="s">
        <v>386</v>
      </c>
      <c r="E186" t="s">
        <v>384</v>
      </c>
      <c r="F186" t="s">
        <v>385</v>
      </c>
      <c r="G186" t="s">
        <v>386</v>
      </c>
      <c r="H186" t="s">
        <v>384</v>
      </c>
      <c r="I186" t="s">
        <v>384</v>
      </c>
      <c r="J186" t="s">
        <v>387</v>
      </c>
    </row>
    <row r="187" spans="1:11" x14ac:dyDescent="0.3">
      <c r="A187" t="s">
        <v>463</v>
      </c>
      <c r="B187" t="s">
        <v>456</v>
      </c>
      <c r="C187" t="s">
        <v>386</v>
      </c>
      <c r="D187" t="s">
        <v>385</v>
      </c>
      <c r="E187" t="s">
        <v>386</v>
      </c>
      <c r="F187" t="s">
        <v>385</v>
      </c>
      <c r="G187" t="s">
        <v>386</v>
      </c>
      <c r="H187" t="s">
        <v>384</v>
      </c>
      <c r="I187" t="s">
        <v>386</v>
      </c>
      <c r="J187" t="s">
        <v>395</v>
      </c>
    </row>
    <row r="188" spans="1:11" x14ac:dyDescent="0.3">
      <c r="A188" t="s">
        <v>463</v>
      </c>
      <c r="B188" t="s">
        <v>391</v>
      </c>
      <c r="K188" t="s">
        <v>387</v>
      </c>
    </row>
    <row r="189" spans="1:11" x14ac:dyDescent="0.3">
      <c r="A189" t="s">
        <v>464</v>
      </c>
      <c r="B189" t="s">
        <v>388</v>
      </c>
      <c r="C189" t="s">
        <v>384</v>
      </c>
      <c r="D189" t="s">
        <v>386</v>
      </c>
      <c r="E189" t="s">
        <v>386</v>
      </c>
      <c r="F189" t="s">
        <v>465</v>
      </c>
      <c r="G189" t="s">
        <v>386</v>
      </c>
      <c r="H189" t="s">
        <v>386</v>
      </c>
      <c r="I189" t="s">
        <v>384</v>
      </c>
      <c r="J189" t="s">
        <v>466</v>
      </c>
    </row>
    <row r="190" spans="1:11" x14ac:dyDescent="0.3">
      <c r="A190" t="s">
        <v>464</v>
      </c>
      <c r="B190" t="s">
        <v>456</v>
      </c>
      <c r="C190" t="s">
        <v>386</v>
      </c>
      <c r="D190" t="s">
        <v>386</v>
      </c>
      <c r="E190" t="s">
        <v>386</v>
      </c>
      <c r="F190" t="s">
        <v>386</v>
      </c>
      <c r="G190" t="s">
        <v>386</v>
      </c>
      <c r="H190" t="s">
        <v>386</v>
      </c>
      <c r="I190" t="s">
        <v>386</v>
      </c>
      <c r="J190" t="s">
        <v>393</v>
      </c>
    </row>
    <row r="191" spans="1:11" x14ac:dyDescent="0.3">
      <c r="A191" t="s">
        <v>464</v>
      </c>
      <c r="B191" t="s">
        <v>391</v>
      </c>
      <c r="K191" t="s">
        <v>467</v>
      </c>
    </row>
    <row r="192" spans="1:11" x14ac:dyDescent="0.3">
      <c r="A192" t="s">
        <v>468</v>
      </c>
      <c r="B192" t="s">
        <v>388</v>
      </c>
      <c r="C192" t="s">
        <v>384</v>
      </c>
      <c r="D192" t="s">
        <v>386</v>
      </c>
      <c r="E192" t="s">
        <v>386</v>
      </c>
      <c r="F192" t="s">
        <v>384</v>
      </c>
      <c r="G192" t="s">
        <v>386</v>
      </c>
      <c r="H192" t="s">
        <v>384</v>
      </c>
      <c r="I192" t="s">
        <v>386</v>
      </c>
      <c r="J192" t="s">
        <v>387</v>
      </c>
    </row>
    <row r="193" spans="1:11" x14ac:dyDescent="0.3">
      <c r="A193" t="s">
        <v>468</v>
      </c>
      <c r="B193" t="s">
        <v>456</v>
      </c>
      <c r="C193" t="s">
        <v>384</v>
      </c>
      <c r="D193" t="s">
        <v>386</v>
      </c>
      <c r="E193" t="s">
        <v>386</v>
      </c>
      <c r="F193" t="s">
        <v>384</v>
      </c>
      <c r="G193" t="s">
        <v>384</v>
      </c>
      <c r="H193" t="s">
        <v>384</v>
      </c>
      <c r="I193" t="s">
        <v>384</v>
      </c>
      <c r="J193" t="s">
        <v>394</v>
      </c>
    </row>
    <row r="194" spans="1:11" x14ac:dyDescent="0.3">
      <c r="A194" t="s">
        <v>468</v>
      </c>
      <c r="B194" t="s">
        <v>391</v>
      </c>
      <c r="K194" t="s">
        <v>387</v>
      </c>
    </row>
    <row r="195" spans="1:11" x14ac:dyDescent="0.3">
      <c r="A195" t="s">
        <v>469</v>
      </c>
      <c r="B195" t="s">
        <v>388</v>
      </c>
      <c r="C195" t="s">
        <v>386</v>
      </c>
      <c r="D195" t="s">
        <v>384</v>
      </c>
      <c r="E195" t="s">
        <v>384</v>
      </c>
      <c r="F195" t="s">
        <v>385</v>
      </c>
      <c r="G195" t="s">
        <v>386</v>
      </c>
      <c r="H195" t="s">
        <v>384</v>
      </c>
      <c r="I195" t="s">
        <v>384</v>
      </c>
      <c r="J195" t="s">
        <v>387</v>
      </c>
    </row>
    <row r="196" spans="1:11" x14ac:dyDescent="0.3">
      <c r="A196" t="s">
        <v>469</v>
      </c>
      <c r="B196" t="s">
        <v>456</v>
      </c>
      <c r="C196" t="s">
        <v>385</v>
      </c>
      <c r="D196" t="s">
        <v>384</v>
      </c>
      <c r="E196" t="s">
        <v>386</v>
      </c>
      <c r="F196" t="s">
        <v>385</v>
      </c>
      <c r="G196" t="s">
        <v>386</v>
      </c>
      <c r="H196" t="s">
        <v>384</v>
      </c>
      <c r="I196" t="s">
        <v>386</v>
      </c>
      <c r="J196" t="s">
        <v>387</v>
      </c>
    </row>
    <row r="197" spans="1:11" x14ac:dyDescent="0.3">
      <c r="A197" t="s">
        <v>469</v>
      </c>
      <c r="B197" t="s">
        <v>391</v>
      </c>
      <c r="K197" t="s">
        <v>387</v>
      </c>
    </row>
    <row r="198" spans="1:11" x14ac:dyDescent="0.3">
      <c r="A198" t="s">
        <v>470</v>
      </c>
      <c r="B198" t="s">
        <v>388</v>
      </c>
      <c r="C198" t="s">
        <v>384</v>
      </c>
      <c r="D198" t="s">
        <v>386</v>
      </c>
      <c r="E198" t="s">
        <v>386</v>
      </c>
      <c r="F198" t="s">
        <v>385</v>
      </c>
      <c r="G198" t="s">
        <v>386</v>
      </c>
      <c r="H198" t="s">
        <v>386</v>
      </c>
      <c r="I198" t="s">
        <v>386</v>
      </c>
      <c r="J198" t="s">
        <v>387</v>
      </c>
    </row>
    <row r="199" spans="1:11" x14ac:dyDescent="0.3">
      <c r="A199" t="s">
        <v>470</v>
      </c>
      <c r="B199" t="s">
        <v>456</v>
      </c>
      <c r="C199" t="s">
        <v>384</v>
      </c>
      <c r="D199" t="s">
        <v>386</v>
      </c>
      <c r="E199" t="s">
        <v>386</v>
      </c>
      <c r="F199" t="s">
        <v>385</v>
      </c>
      <c r="G199" t="s">
        <v>386</v>
      </c>
      <c r="H199" t="s">
        <v>386</v>
      </c>
      <c r="I199" t="s">
        <v>386</v>
      </c>
      <c r="J199" t="s">
        <v>395</v>
      </c>
    </row>
    <row r="200" spans="1:11" x14ac:dyDescent="0.3">
      <c r="A200" t="s">
        <v>470</v>
      </c>
      <c r="B200" t="s">
        <v>391</v>
      </c>
      <c r="K200" t="s">
        <v>395</v>
      </c>
    </row>
    <row r="201" spans="1:11" x14ac:dyDescent="0.3">
      <c r="A201" t="s">
        <v>471</v>
      </c>
      <c r="B201" t="s">
        <v>388</v>
      </c>
      <c r="C201" t="s">
        <v>386</v>
      </c>
      <c r="D201" t="s">
        <v>385</v>
      </c>
      <c r="E201" t="s">
        <v>386</v>
      </c>
      <c r="F201" t="s">
        <v>385</v>
      </c>
      <c r="G201" t="s">
        <v>385</v>
      </c>
      <c r="H201" t="s">
        <v>386</v>
      </c>
      <c r="I201" t="s">
        <v>386</v>
      </c>
      <c r="J201" t="s">
        <v>395</v>
      </c>
    </row>
    <row r="202" spans="1:11" x14ac:dyDescent="0.3">
      <c r="A202" t="s">
        <v>471</v>
      </c>
      <c r="B202" t="s">
        <v>456</v>
      </c>
      <c r="C202" t="s">
        <v>385</v>
      </c>
      <c r="D202" t="s">
        <v>384</v>
      </c>
      <c r="E202" t="s">
        <v>386</v>
      </c>
      <c r="F202" t="s">
        <v>385</v>
      </c>
      <c r="G202" t="s">
        <v>385</v>
      </c>
      <c r="H202" t="s">
        <v>386</v>
      </c>
      <c r="I202" t="s">
        <v>386</v>
      </c>
      <c r="J202" t="s">
        <v>387</v>
      </c>
    </row>
    <row r="203" spans="1:11" x14ac:dyDescent="0.3">
      <c r="A203" t="s">
        <v>471</v>
      </c>
      <c r="B203" t="s">
        <v>391</v>
      </c>
      <c r="K203" t="s">
        <v>395</v>
      </c>
    </row>
    <row r="204" spans="1:11" x14ac:dyDescent="0.3">
      <c r="A204" t="s">
        <v>472</v>
      </c>
      <c r="B204" t="s">
        <v>388</v>
      </c>
      <c r="C204" t="s">
        <v>386</v>
      </c>
      <c r="D204" t="s">
        <v>386</v>
      </c>
      <c r="E204" t="s">
        <v>386</v>
      </c>
      <c r="F204" t="s">
        <v>385</v>
      </c>
      <c r="G204" t="s">
        <v>385</v>
      </c>
      <c r="H204" t="s">
        <v>386</v>
      </c>
      <c r="I204" t="s">
        <v>386</v>
      </c>
      <c r="J204" t="s">
        <v>395</v>
      </c>
    </row>
    <row r="205" spans="1:11" x14ac:dyDescent="0.3">
      <c r="A205" t="s">
        <v>472</v>
      </c>
      <c r="B205" t="s">
        <v>456</v>
      </c>
      <c r="C205" t="s">
        <v>386</v>
      </c>
      <c r="D205" t="s">
        <v>386</v>
      </c>
      <c r="E205" t="s">
        <v>386</v>
      </c>
      <c r="F205" t="s">
        <v>385</v>
      </c>
      <c r="G205" t="s">
        <v>386</v>
      </c>
      <c r="H205" t="s">
        <v>386</v>
      </c>
      <c r="I205" t="s">
        <v>386</v>
      </c>
      <c r="J205" t="s">
        <v>395</v>
      </c>
    </row>
    <row r="206" spans="1:11" x14ac:dyDescent="0.3">
      <c r="A206" t="s">
        <v>472</v>
      </c>
      <c r="B206" t="s">
        <v>391</v>
      </c>
      <c r="K206" t="s">
        <v>395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76F43-299D-4390-8700-F7E58F925F02}">
  <dimension ref="A1:K113"/>
  <sheetViews>
    <sheetView workbookViewId="0">
      <selection activeCell="L16" sqref="L16"/>
    </sheetView>
  </sheetViews>
  <sheetFormatPr defaultRowHeight="14.4" x14ac:dyDescent="0.3"/>
  <sheetData>
    <row r="1" spans="1:11" x14ac:dyDescent="0.3">
      <c r="A1" t="s">
        <v>617</v>
      </c>
      <c r="B1" t="s">
        <v>618</v>
      </c>
      <c r="C1" t="s">
        <v>619</v>
      </c>
      <c r="D1" t="s">
        <v>620</v>
      </c>
      <c r="E1" s="34" t="s">
        <v>621</v>
      </c>
      <c r="F1" s="34" t="s">
        <v>622</v>
      </c>
      <c r="G1" s="34" t="s">
        <v>623</v>
      </c>
      <c r="H1" s="34" t="s">
        <v>624</v>
      </c>
      <c r="I1" s="34" t="s">
        <v>625</v>
      </c>
      <c r="J1" t="s">
        <v>626</v>
      </c>
      <c r="K1" t="s">
        <v>627</v>
      </c>
    </row>
    <row r="2" spans="1:11" x14ac:dyDescent="0.3">
      <c r="A2" t="s">
        <v>631</v>
      </c>
      <c r="B2">
        <v>52</v>
      </c>
      <c r="C2">
        <v>49</v>
      </c>
      <c r="D2">
        <v>352</v>
      </c>
      <c r="E2" s="34">
        <v>0</v>
      </c>
      <c r="F2" s="34">
        <v>0</v>
      </c>
      <c r="G2" s="34">
        <v>1</v>
      </c>
      <c r="H2" s="34" t="s">
        <v>629</v>
      </c>
      <c r="I2" s="34" t="s">
        <v>629</v>
      </c>
      <c r="J2" t="s">
        <v>630</v>
      </c>
      <c r="K2">
        <v>52</v>
      </c>
    </row>
    <row r="3" spans="1:11" x14ac:dyDescent="0.3">
      <c r="A3" t="s">
        <v>631</v>
      </c>
      <c r="B3">
        <v>350</v>
      </c>
      <c r="C3">
        <v>188</v>
      </c>
      <c r="D3">
        <v>2231</v>
      </c>
      <c r="E3" s="34">
        <v>-0.43037156999999998</v>
      </c>
      <c r="F3" s="34">
        <v>0.180628395</v>
      </c>
      <c r="G3" s="34">
        <v>0.65026742899297674</v>
      </c>
      <c r="H3" s="34">
        <v>0.45168793907865601</v>
      </c>
      <c r="I3" s="34">
        <v>0.91695174648901201</v>
      </c>
      <c r="J3" t="s">
        <v>630</v>
      </c>
      <c r="K3">
        <v>350</v>
      </c>
    </row>
    <row r="4" spans="1:11" x14ac:dyDescent="0.3">
      <c r="A4" t="s">
        <v>631</v>
      </c>
      <c r="B4">
        <v>600</v>
      </c>
      <c r="C4">
        <v>8</v>
      </c>
      <c r="D4">
        <v>296</v>
      </c>
      <c r="E4" s="34">
        <v>-1.0216512499999999</v>
      </c>
      <c r="F4" s="34">
        <v>0.37521728300000001</v>
      </c>
      <c r="G4" s="34">
        <v>0.36</v>
      </c>
      <c r="H4" s="34">
        <v>0.17</v>
      </c>
      <c r="I4" s="34">
        <v>0.74</v>
      </c>
      <c r="J4" t="s">
        <v>630</v>
      </c>
      <c r="K4">
        <v>600</v>
      </c>
    </row>
    <row r="5" spans="1:11" x14ac:dyDescent="0.3">
      <c r="A5" t="s">
        <v>631</v>
      </c>
      <c r="B5">
        <v>1200</v>
      </c>
      <c r="C5">
        <v>27</v>
      </c>
      <c r="D5">
        <v>255</v>
      </c>
      <c r="E5" s="34">
        <v>-0.32850406999999998</v>
      </c>
      <c r="F5" s="34">
        <v>0.27202842500000002</v>
      </c>
      <c r="G5" s="34">
        <v>0.72</v>
      </c>
      <c r="H5" s="34">
        <v>0.42</v>
      </c>
      <c r="I5" s="34">
        <v>1.22</v>
      </c>
      <c r="J5" t="s">
        <v>630</v>
      </c>
      <c r="K5">
        <v>1200</v>
      </c>
    </row>
    <row r="6" spans="1:11" x14ac:dyDescent="0.3">
      <c r="A6" t="s">
        <v>632</v>
      </c>
      <c r="B6">
        <v>0</v>
      </c>
      <c r="C6">
        <v>27</v>
      </c>
      <c r="D6">
        <v>507</v>
      </c>
      <c r="E6" s="34">
        <v>0</v>
      </c>
      <c r="F6" s="34">
        <v>0</v>
      </c>
      <c r="G6" s="34">
        <v>1</v>
      </c>
      <c r="H6" s="34" t="s">
        <v>629</v>
      </c>
      <c r="I6" s="34" t="s">
        <v>629</v>
      </c>
      <c r="J6" t="s">
        <v>630</v>
      </c>
      <c r="K6">
        <v>0</v>
      </c>
    </row>
    <row r="7" spans="1:11" x14ac:dyDescent="0.3">
      <c r="A7" t="s">
        <v>632</v>
      </c>
      <c r="B7">
        <v>500</v>
      </c>
      <c r="C7">
        <v>30</v>
      </c>
      <c r="D7">
        <v>507</v>
      </c>
      <c r="E7" s="34">
        <v>0.10974946300000001</v>
      </c>
      <c r="F7" s="34">
        <v>0.237512475</v>
      </c>
      <c r="G7" s="34">
        <v>1.1159984369334768</v>
      </c>
      <c r="H7" s="34">
        <v>0.69642361013016651</v>
      </c>
      <c r="I7" s="34">
        <v>1.7669444127631611</v>
      </c>
      <c r="J7" t="s">
        <v>630</v>
      </c>
      <c r="K7">
        <v>500</v>
      </c>
    </row>
    <row r="8" spans="1:11" x14ac:dyDescent="0.3">
      <c r="A8" t="s">
        <v>632</v>
      </c>
      <c r="B8">
        <v>1400</v>
      </c>
      <c r="C8">
        <v>32</v>
      </c>
      <c r="D8">
        <v>507</v>
      </c>
      <c r="E8" s="34">
        <v>0.15193447199999999</v>
      </c>
      <c r="F8" s="34">
        <v>0.336175106</v>
      </c>
      <c r="G8" s="34">
        <v>1.1640839535053211</v>
      </c>
      <c r="H8" s="34">
        <v>0.59727906969360445</v>
      </c>
      <c r="I8" s="34">
        <v>2.2309680503173124</v>
      </c>
      <c r="J8" t="s">
        <v>630</v>
      </c>
      <c r="K8">
        <v>1400</v>
      </c>
    </row>
    <row r="9" spans="1:11" x14ac:dyDescent="0.3">
      <c r="A9" t="s">
        <v>633</v>
      </c>
      <c r="B9">
        <v>672</v>
      </c>
      <c r="C9">
        <v>455</v>
      </c>
      <c r="D9">
        <v>6882</v>
      </c>
      <c r="E9" s="34">
        <v>0</v>
      </c>
      <c r="F9" s="34">
        <v>0</v>
      </c>
      <c r="G9" s="34">
        <v>1</v>
      </c>
      <c r="H9" s="34" t="s">
        <v>629</v>
      </c>
      <c r="I9" s="34" t="s">
        <v>629</v>
      </c>
      <c r="J9" t="s">
        <v>630</v>
      </c>
      <c r="K9">
        <v>672</v>
      </c>
    </row>
    <row r="10" spans="1:11" x14ac:dyDescent="0.3">
      <c r="A10" t="s">
        <v>633</v>
      </c>
      <c r="B10">
        <v>1330</v>
      </c>
      <c r="C10">
        <v>460</v>
      </c>
      <c r="D10">
        <v>6882</v>
      </c>
      <c r="E10" s="34">
        <v>9.60958934766332E-3</v>
      </c>
      <c r="F10" s="34">
        <v>7.0142324833168554E-2</v>
      </c>
      <c r="G10" s="34">
        <v>0.97</v>
      </c>
      <c r="H10" s="34">
        <v>0.85</v>
      </c>
      <c r="I10" s="34">
        <v>1.1100000000000001</v>
      </c>
      <c r="J10" t="s">
        <v>630</v>
      </c>
      <c r="K10">
        <v>1330</v>
      </c>
    </row>
    <row r="11" spans="1:11" x14ac:dyDescent="0.3">
      <c r="A11" t="s">
        <v>633</v>
      </c>
      <c r="B11">
        <v>2332</v>
      </c>
      <c r="C11">
        <v>460</v>
      </c>
      <c r="D11">
        <v>6875</v>
      </c>
      <c r="E11" s="34">
        <v>-3.9458632479405037E-2</v>
      </c>
      <c r="F11" s="34">
        <v>6.9498841883938164E-2</v>
      </c>
      <c r="G11" s="34">
        <v>0.9</v>
      </c>
      <c r="H11" s="34">
        <v>0.79</v>
      </c>
      <c r="I11" s="34">
        <v>1.03</v>
      </c>
      <c r="J11" t="s">
        <v>630</v>
      </c>
      <c r="K11">
        <v>2332</v>
      </c>
    </row>
    <row r="12" spans="1:11" x14ac:dyDescent="0.3">
      <c r="A12" t="s">
        <v>634</v>
      </c>
      <c r="B12">
        <v>138</v>
      </c>
      <c r="C12">
        <v>73</v>
      </c>
      <c r="D12">
        <v>798</v>
      </c>
      <c r="E12" s="34">
        <v>0</v>
      </c>
      <c r="F12" s="34">
        <v>0</v>
      </c>
      <c r="G12" s="34">
        <v>1</v>
      </c>
      <c r="H12" s="34" t="s">
        <v>629</v>
      </c>
      <c r="I12" s="34" t="s">
        <v>629</v>
      </c>
      <c r="J12" t="s">
        <v>630</v>
      </c>
      <c r="K12">
        <v>138</v>
      </c>
    </row>
    <row r="13" spans="1:11" x14ac:dyDescent="0.3">
      <c r="A13" t="s">
        <v>634</v>
      </c>
      <c r="B13">
        <v>528</v>
      </c>
      <c r="C13">
        <v>62</v>
      </c>
      <c r="D13">
        <v>798</v>
      </c>
      <c r="E13" s="34">
        <v>-0.14454886</v>
      </c>
      <c r="F13" s="34">
        <v>0.16585896899999999</v>
      </c>
      <c r="G13" s="34">
        <v>0.86541299999999999</v>
      </c>
      <c r="H13" s="34">
        <v>0.62077592100000001</v>
      </c>
      <c r="I13" s="34">
        <v>1.1893204100000001</v>
      </c>
      <c r="J13" t="s">
        <v>630</v>
      </c>
      <c r="K13">
        <v>528</v>
      </c>
    </row>
    <row r="14" spans="1:11" x14ac:dyDescent="0.3">
      <c r="A14" t="s">
        <v>634</v>
      </c>
      <c r="B14">
        <v>5040</v>
      </c>
      <c r="C14">
        <v>73</v>
      </c>
      <c r="D14">
        <v>798</v>
      </c>
      <c r="E14" s="34">
        <v>-3.9030790000000003E-2</v>
      </c>
      <c r="F14" s="34">
        <v>0.161898443</v>
      </c>
      <c r="G14" s="34">
        <v>0.96172100000000005</v>
      </c>
      <c r="H14" s="34">
        <v>0.69966541100000001</v>
      </c>
      <c r="I14" s="34">
        <v>1.31981141</v>
      </c>
      <c r="J14" t="s">
        <v>630</v>
      </c>
      <c r="K14">
        <v>5040</v>
      </c>
    </row>
    <row r="15" spans="1:11" x14ac:dyDescent="0.3">
      <c r="A15" t="s">
        <v>635</v>
      </c>
      <c r="B15">
        <v>0</v>
      </c>
      <c r="C15">
        <v>30</v>
      </c>
      <c r="D15">
        <v>423</v>
      </c>
      <c r="E15" s="34">
        <v>0</v>
      </c>
      <c r="F15" s="34">
        <v>0</v>
      </c>
      <c r="G15" s="34">
        <v>1</v>
      </c>
      <c r="H15" s="34" t="s">
        <v>629</v>
      </c>
      <c r="I15" s="34" t="s">
        <v>629</v>
      </c>
      <c r="J15" t="s">
        <v>630</v>
      </c>
      <c r="K15">
        <v>0</v>
      </c>
    </row>
    <row r="16" spans="1:11" x14ac:dyDescent="0.3">
      <c r="A16" t="s">
        <v>635</v>
      </c>
      <c r="B16">
        <v>158</v>
      </c>
      <c r="C16">
        <v>12</v>
      </c>
      <c r="D16">
        <v>181</v>
      </c>
      <c r="E16" s="34">
        <v>-3.8348729999999998E-2</v>
      </c>
      <c r="F16" s="34">
        <v>0.417854065</v>
      </c>
      <c r="G16" s="34">
        <v>0.9623772699626344</v>
      </c>
      <c r="H16" s="34">
        <v>0.41539153915389249</v>
      </c>
      <c r="I16" s="34">
        <v>2.1371094650538041</v>
      </c>
      <c r="J16" t="s">
        <v>630</v>
      </c>
      <c r="K16">
        <v>158</v>
      </c>
    </row>
    <row r="17" spans="1:11" x14ac:dyDescent="0.3">
      <c r="A17" t="s">
        <v>635</v>
      </c>
      <c r="B17">
        <v>630</v>
      </c>
      <c r="C17">
        <v>33</v>
      </c>
      <c r="D17">
        <v>558</v>
      </c>
      <c r="E17" s="34">
        <v>-0.31471073999999999</v>
      </c>
      <c r="F17" s="34">
        <v>0.31030492999999998</v>
      </c>
      <c r="G17" s="34">
        <v>0.73</v>
      </c>
      <c r="H17" s="34">
        <v>0.4</v>
      </c>
      <c r="I17" s="34">
        <v>1.35</v>
      </c>
      <c r="J17" t="s">
        <v>630</v>
      </c>
      <c r="K17">
        <v>630</v>
      </c>
    </row>
    <row r="18" spans="1:11" x14ac:dyDescent="0.3">
      <c r="A18" t="s">
        <v>635</v>
      </c>
      <c r="B18">
        <v>1080</v>
      </c>
      <c r="C18">
        <v>19</v>
      </c>
      <c r="D18">
        <v>405</v>
      </c>
      <c r="E18" s="34">
        <v>-8.3381609999999995E-2</v>
      </c>
      <c r="F18" s="34">
        <v>0.33390502500000002</v>
      </c>
      <c r="G18" s="34">
        <v>0.92</v>
      </c>
      <c r="H18" s="34">
        <v>0.47</v>
      </c>
      <c r="I18" s="34">
        <v>1.74</v>
      </c>
      <c r="J18" t="s">
        <v>630</v>
      </c>
      <c r="K18">
        <v>1080</v>
      </c>
    </row>
    <row r="19" spans="1:11" x14ac:dyDescent="0.3">
      <c r="A19" t="s">
        <v>636</v>
      </c>
      <c r="B19">
        <v>0</v>
      </c>
      <c r="C19">
        <v>80</v>
      </c>
      <c r="D19">
        <v>790</v>
      </c>
      <c r="E19" s="34">
        <v>0</v>
      </c>
      <c r="F19" s="34">
        <v>0</v>
      </c>
      <c r="G19" s="34">
        <v>1</v>
      </c>
      <c r="H19" s="34" t="s">
        <v>629</v>
      </c>
      <c r="I19" s="34" t="s">
        <v>629</v>
      </c>
      <c r="J19" t="s">
        <v>630</v>
      </c>
      <c r="K19">
        <v>0</v>
      </c>
    </row>
    <row r="20" spans="1:11" x14ac:dyDescent="0.3">
      <c r="A20" t="s">
        <v>636</v>
      </c>
      <c r="B20">
        <v>158</v>
      </c>
      <c r="C20">
        <v>16</v>
      </c>
      <c r="D20">
        <v>332</v>
      </c>
      <c r="E20" s="34">
        <v>-0.43892096000000003</v>
      </c>
      <c r="F20" s="34">
        <v>0.33274395400000001</v>
      </c>
      <c r="G20" s="34">
        <v>0.64473173598250433</v>
      </c>
      <c r="H20" s="34">
        <v>0.33402696100604068</v>
      </c>
      <c r="I20" s="34">
        <v>1.2309949319818887</v>
      </c>
      <c r="J20" t="s">
        <v>630</v>
      </c>
      <c r="K20">
        <v>158</v>
      </c>
    </row>
    <row r="21" spans="1:11" x14ac:dyDescent="0.3">
      <c r="A21" t="s">
        <v>636</v>
      </c>
      <c r="B21">
        <v>630</v>
      </c>
      <c r="C21">
        <v>46</v>
      </c>
      <c r="D21">
        <v>881</v>
      </c>
      <c r="E21" s="34">
        <v>-0.12783337</v>
      </c>
      <c r="F21" s="34">
        <v>0.22183765799999999</v>
      </c>
      <c r="G21" s="34">
        <v>0.88</v>
      </c>
      <c r="H21" s="34">
        <v>0.56999999999999995</v>
      </c>
      <c r="I21" s="34">
        <v>1.36</v>
      </c>
      <c r="J21" t="s">
        <v>630</v>
      </c>
      <c r="K21">
        <v>630</v>
      </c>
    </row>
    <row r="22" spans="1:11" x14ac:dyDescent="0.3">
      <c r="A22" t="s">
        <v>636</v>
      </c>
      <c r="B22">
        <v>1080</v>
      </c>
      <c r="C22">
        <v>12</v>
      </c>
      <c r="D22">
        <v>357</v>
      </c>
      <c r="E22" s="34">
        <v>-0.56211891999999997</v>
      </c>
      <c r="F22" s="34">
        <v>0.38801708000000001</v>
      </c>
      <c r="G22" s="34">
        <v>0.56999999999999995</v>
      </c>
      <c r="H22" s="34">
        <v>0.26</v>
      </c>
      <c r="I22" s="34">
        <v>1.19</v>
      </c>
      <c r="J22" t="s">
        <v>630</v>
      </c>
      <c r="K22">
        <v>1080</v>
      </c>
    </row>
    <row r="23" spans="1:11" x14ac:dyDescent="0.3">
      <c r="A23" t="s">
        <v>637</v>
      </c>
      <c r="B23">
        <v>93</v>
      </c>
      <c r="C23">
        <v>129</v>
      </c>
      <c r="D23">
        <v>578</v>
      </c>
      <c r="E23" s="34">
        <v>0</v>
      </c>
      <c r="F23" s="34">
        <v>0</v>
      </c>
      <c r="G23" s="34">
        <v>1</v>
      </c>
      <c r="H23" s="34" t="s">
        <v>629</v>
      </c>
      <c r="I23" s="34" t="s">
        <v>629</v>
      </c>
      <c r="J23" t="s">
        <v>630</v>
      </c>
      <c r="K23">
        <v>93</v>
      </c>
    </row>
    <row r="24" spans="1:11" x14ac:dyDescent="0.3">
      <c r="A24" t="s">
        <v>637</v>
      </c>
      <c r="B24">
        <v>371</v>
      </c>
      <c r="C24">
        <v>136</v>
      </c>
      <c r="D24">
        <v>853</v>
      </c>
      <c r="E24" s="34">
        <v>0.182454435</v>
      </c>
      <c r="F24" s="34">
        <v>0.125725263</v>
      </c>
      <c r="G24" s="34">
        <v>1.2001594649405869</v>
      </c>
      <c r="H24" s="34">
        <v>0.93488311470892005</v>
      </c>
      <c r="I24" s="34">
        <v>1.530369578264152</v>
      </c>
      <c r="J24" t="s">
        <v>630</v>
      </c>
      <c r="K24">
        <v>371</v>
      </c>
    </row>
    <row r="25" spans="1:11" x14ac:dyDescent="0.3">
      <c r="A25" t="s">
        <v>637</v>
      </c>
      <c r="B25">
        <v>900</v>
      </c>
      <c r="C25">
        <v>111</v>
      </c>
      <c r="D25">
        <v>776</v>
      </c>
      <c r="E25" s="34">
        <v>-5.7387199999999999E-2</v>
      </c>
      <c r="F25" s="34">
        <v>0.14637934899999999</v>
      </c>
      <c r="G25" s="34">
        <v>0.94422839411906656</v>
      </c>
      <c r="H25" s="34">
        <v>0.70624103086889978</v>
      </c>
      <c r="I25" s="34">
        <v>1.2535861334839355</v>
      </c>
      <c r="J25" t="s">
        <v>630</v>
      </c>
      <c r="K25">
        <v>900</v>
      </c>
    </row>
    <row r="26" spans="1:11" x14ac:dyDescent="0.3">
      <c r="A26" t="s">
        <v>637</v>
      </c>
      <c r="B26">
        <v>1680</v>
      </c>
      <c r="C26">
        <v>103</v>
      </c>
      <c r="D26">
        <v>804</v>
      </c>
      <c r="E26" s="34">
        <v>-0.15128519000000001</v>
      </c>
      <c r="F26" s="34">
        <v>0.15938369199999999</v>
      </c>
      <c r="G26" s="34">
        <v>0.85960251076741645</v>
      </c>
      <c r="H26" s="34">
        <v>0.62813705501098471</v>
      </c>
      <c r="I26" s="34">
        <v>1.1732611494777094</v>
      </c>
      <c r="J26" t="s">
        <v>630</v>
      </c>
      <c r="K26">
        <v>1680</v>
      </c>
    </row>
    <row r="27" spans="1:11" x14ac:dyDescent="0.3">
      <c r="A27" t="s">
        <v>649</v>
      </c>
      <c r="B27">
        <v>0</v>
      </c>
      <c r="C27">
        <v>145</v>
      </c>
      <c r="D27">
        <v>3413</v>
      </c>
      <c r="E27" s="34">
        <v>0</v>
      </c>
      <c r="F27" s="34">
        <v>0</v>
      </c>
      <c r="G27" s="34">
        <v>1</v>
      </c>
      <c r="H27" s="34" t="s">
        <v>629</v>
      </c>
      <c r="I27" s="34" t="s">
        <v>629</v>
      </c>
      <c r="J27" t="s">
        <v>630</v>
      </c>
      <c r="K27">
        <v>0</v>
      </c>
    </row>
    <row r="28" spans="1:11" x14ac:dyDescent="0.3">
      <c r="A28" t="s">
        <v>649</v>
      </c>
      <c r="B28">
        <v>600</v>
      </c>
      <c r="C28">
        <v>32</v>
      </c>
      <c r="D28">
        <v>1309</v>
      </c>
      <c r="E28" s="34">
        <v>-0.51082561999999998</v>
      </c>
      <c r="F28" s="34">
        <v>0.19483794600000001</v>
      </c>
      <c r="G28" s="34">
        <v>0.6</v>
      </c>
      <c r="H28" s="34">
        <v>0.41</v>
      </c>
      <c r="I28" s="34">
        <v>0.88</v>
      </c>
      <c r="J28" t="s">
        <v>630</v>
      </c>
      <c r="K28">
        <v>600</v>
      </c>
    </row>
    <row r="29" spans="1:11" x14ac:dyDescent="0.3">
      <c r="A29" t="s">
        <v>649</v>
      </c>
      <c r="B29">
        <v>1800</v>
      </c>
      <c r="C29">
        <v>7</v>
      </c>
      <c r="D29">
        <v>223</v>
      </c>
      <c r="E29" s="34">
        <v>-0.26136475999999997</v>
      </c>
      <c r="F29" s="34">
        <v>0.38611126000000001</v>
      </c>
      <c r="G29" s="34">
        <v>0.77</v>
      </c>
      <c r="H29" s="34">
        <v>0.35</v>
      </c>
      <c r="I29" s="34">
        <v>1.59</v>
      </c>
      <c r="J29" t="s">
        <v>630</v>
      </c>
      <c r="K29">
        <v>1800</v>
      </c>
    </row>
    <row r="30" spans="1:11" x14ac:dyDescent="0.3">
      <c r="A30" t="s">
        <v>650</v>
      </c>
      <c r="B30">
        <v>180</v>
      </c>
      <c r="C30">
        <v>31</v>
      </c>
      <c r="D30">
        <v>408</v>
      </c>
      <c r="E30" s="34">
        <v>0</v>
      </c>
      <c r="F30" s="34">
        <v>0</v>
      </c>
      <c r="G30" s="34">
        <v>1</v>
      </c>
      <c r="H30" s="34" t="s">
        <v>629</v>
      </c>
      <c r="I30" s="34" t="s">
        <v>629</v>
      </c>
      <c r="J30" t="s">
        <v>630</v>
      </c>
      <c r="K30">
        <v>180</v>
      </c>
    </row>
    <row r="31" spans="1:11" x14ac:dyDescent="0.3">
      <c r="A31" t="s">
        <v>650</v>
      </c>
      <c r="B31">
        <v>930</v>
      </c>
      <c r="C31">
        <v>32</v>
      </c>
      <c r="D31">
        <v>408</v>
      </c>
      <c r="E31" s="34">
        <v>0</v>
      </c>
      <c r="F31" s="34">
        <v>0.48446618800000002</v>
      </c>
      <c r="G31" s="34">
        <v>1</v>
      </c>
      <c r="H31" s="34">
        <v>0.38691365401851369</v>
      </c>
      <c r="I31" s="34">
        <v>2.2643253234751715</v>
      </c>
      <c r="J31" t="s">
        <v>630</v>
      </c>
      <c r="K31">
        <v>930</v>
      </c>
    </row>
    <row r="32" spans="1:11" x14ac:dyDescent="0.3">
      <c r="A32" t="s">
        <v>650</v>
      </c>
      <c r="B32">
        <v>3000</v>
      </c>
      <c r="C32">
        <v>22</v>
      </c>
      <c r="D32">
        <v>408</v>
      </c>
      <c r="E32" s="34">
        <v>-0.37106368000000001</v>
      </c>
      <c r="F32" s="34">
        <v>0.53459551000000005</v>
      </c>
      <c r="G32" s="34">
        <v>0.69</v>
      </c>
      <c r="H32" s="34">
        <v>0.23</v>
      </c>
      <c r="I32" s="34">
        <v>1.87</v>
      </c>
      <c r="J32" t="s">
        <v>630</v>
      </c>
      <c r="K32">
        <v>3000</v>
      </c>
    </row>
    <row r="33" spans="1:11" x14ac:dyDescent="0.3">
      <c r="A33" t="s">
        <v>651</v>
      </c>
      <c r="B33">
        <v>0</v>
      </c>
      <c r="C33">
        <v>81</v>
      </c>
      <c r="D33">
        <v>491</v>
      </c>
      <c r="E33" s="34">
        <v>0</v>
      </c>
      <c r="F33" s="34">
        <v>0</v>
      </c>
      <c r="G33" s="34">
        <v>1</v>
      </c>
      <c r="H33" s="34" t="s">
        <v>629</v>
      </c>
      <c r="I33" s="34" t="s">
        <v>629</v>
      </c>
      <c r="J33" t="s">
        <v>630</v>
      </c>
      <c r="K33">
        <v>0</v>
      </c>
    </row>
    <row r="34" spans="1:11" x14ac:dyDescent="0.3">
      <c r="A34" t="s">
        <v>651</v>
      </c>
      <c r="B34">
        <v>720</v>
      </c>
      <c r="C34">
        <v>126</v>
      </c>
      <c r="D34">
        <v>1384</v>
      </c>
      <c r="E34" s="34">
        <v>-0.31652402000000002</v>
      </c>
      <c r="F34" s="34">
        <v>0.135051486</v>
      </c>
      <c r="G34" s="34">
        <v>0.7286775106354324</v>
      </c>
      <c r="H34" s="34">
        <v>0.56070552444675448</v>
      </c>
      <c r="I34" s="34">
        <v>0.95203108139523762</v>
      </c>
      <c r="J34" t="s">
        <v>630</v>
      </c>
      <c r="K34">
        <v>720</v>
      </c>
    </row>
    <row r="35" spans="1:11" x14ac:dyDescent="0.3">
      <c r="A35" t="s">
        <v>651</v>
      </c>
      <c r="B35">
        <v>1920</v>
      </c>
      <c r="C35">
        <v>89</v>
      </c>
      <c r="D35">
        <v>1672</v>
      </c>
      <c r="E35" s="34">
        <v>-0.57855942000000005</v>
      </c>
      <c r="F35" s="34">
        <v>0.15979283499999999</v>
      </c>
      <c r="G35" s="34">
        <v>0.56070552444675448</v>
      </c>
      <c r="H35" s="34">
        <v>0.41042620071219638</v>
      </c>
      <c r="I35" s="34">
        <v>0.76784204782559873</v>
      </c>
      <c r="J35" t="s">
        <v>630</v>
      </c>
      <c r="K35">
        <v>1920</v>
      </c>
    </row>
    <row r="36" spans="1:11" x14ac:dyDescent="0.3">
      <c r="A36" t="s">
        <v>652</v>
      </c>
      <c r="B36">
        <v>0</v>
      </c>
      <c r="C36">
        <v>59</v>
      </c>
      <c r="D36">
        <v>790</v>
      </c>
      <c r="E36" s="34">
        <v>0</v>
      </c>
      <c r="F36" s="34">
        <v>0</v>
      </c>
      <c r="G36" s="34">
        <v>1</v>
      </c>
      <c r="H36" s="34" t="s">
        <v>629</v>
      </c>
      <c r="I36" s="34" t="s">
        <v>629</v>
      </c>
      <c r="J36" t="s">
        <v>630</v>
      </c>
      <c r="K36">
        <v>0</v>
      </c>
    </row>
    <row r="37" spans="1:11" x14ac:dyDescent="0.3">
      <c r="A37" t="s">
        <v>652</v>
      </c>
      <c r="B37">
        <v>245</v>
      </c>
      <c r="C37">
        <v>35</v>
      </c>
      <c r="D37">
        <v>865</v>
      </c>
      <c r="E37" s="34">
        <v>-0.62455888999999998</v>
      </c>
      <c r="F37" s="34">
        <v>0.22188912</v>
      </c>
      <c r="G37" s="34">
        <v>0.53549758809992165</v>
      </c>
      <c r="H37" s="34">
        <v>0.34496634109057811</v>
      </c>
      <c r="I37" s="34">
        <v>0.82324364480179191</v>
      </c>
      <c r="J37" t="s">
        <v>630</v>
      </c>
      <c r="K37">
        <v>245</v>
      </c>
    </row>
    <row r="38" spans="1:11" x14ac:dyDescent="0.3">
      <c r="A38" t="s">
        <v>652</v>
      </c>
      <c r="B38">
        <v>490</v>
      </c>
      <c r="C38">
        <v>23</v>
      </c>
      <c r="D38">
        <v>681</v>
      </c>
      <c r="E38" s="34">
        <v>-0.78642825000000005</v>
      </c>
      <c r="F38" s="34">
        <v>0.261254608</v>
      </c>
      <c r="G38" s="34">
        <v>0.45546871307964781</v>
      </c>
      <c r="H38" s="34">
        <v>0.27436665074043698</v>
      </c>
      <c r="I38" s="34">
        <v>0.76401194083045532</v>
      </c>
      <c r="J38" t="s">
        <v>630</v>
      </c>
      <c r="K38">
        <v>490</v>
      </c>
    </row>
    <row r="39" spans="1:11" x14ac:dyDescent="0.3">
      <c r="A39" t="s">
        <v>652</v>
      </c>
      <c r="B39">
        <v>980</v>
      </c>
      <c r="C39">
        <v>17</v>
      </c>
      <c r="D39">
        <v>769</v>
      </c>
      <c r="E39" s="34">
        <v>-1.2222716600000001</v>
      </c>
      <c r="F39" s="34">
        <v>0.29865457299999998</v>
      </c>
      <c r="G39" s="34">
        <v>0.29456026536528607</v>
      </c>
      <c r="H39" s="34">
        <v>0.16298239931011768</v>
      </c>
      <c r="I39" s="34">
        <v>0.52550943378481274</v>
      </c>
      <c r="J39" t="s">
        <v>630</v>
      </c>
      <c r="K39">
        <v>980</v>
      </c>
    </row>
    <row r="40" spans="1:11" x14ac:dyDescent="0.3">
      <c r="A40" t="s">
        <v>653</v>
      </c>
      <c r="B40">
        <v>150</v>
      </c>
      <c r="C40">
        <v>59</v>
      </c>
      <c r="D40">
        <v>469</v>
      </c>
      <c r="E40" s="34">
        <v>0</v>
      </c>
      <c r="F40" s="34">
        <v>0</v>
      </c>
      <c r="G40" s="34">
        <v>1</v>
      </c>
      <c r="H40" s="34" t="s">
        <v>629</v>
      </c>
      <c r="I40" s="34" t="s">
        <v>629</v>
      </c>
      <c r="J40" t="s">
        <v>630</v>
      </c>
      <c r="K40">
        <v>150</v>
      </c>
    </row>
    <row r="41" spans="1:11" x14ac:dyDescent="0.3">
      <c r="A41" t="s">
        <v>653</v>
      </c>
      <c r="B41">
        <v>960</v>
      </c>
      <c r="C41">
        <v>301</v>
      </c>
      <c r="D41">
        <v>1964</v>
      </c>
      <c r="E41" s="34">
        <v>-0.22314355</v>
      </c>
      <c r="F41" s="34">
        <v>0.149945578</v>
      </c>
      <c r="G41" s="34">
        <v>0.8</v>
      </c>
      <c r="H41" s="34">
        <v>0.6</v>
      </c>
      <c r="I41" s="34">
        <v>1.08</v>
      </c>
      <c r="J41" t="s">
        <v>630</v>
      </c>
      <c r="K41">
        <v>960</v>
      </c>
    </row>
    <row r="42" spans="1:11" x14ac:dyDescent="0.3">
      <c r="A42" t="s">
        <v>653</v>
      </c>
      <c r="B42">
        <v>1920</v>
      </c>
      <c r="C42">
        <v>41</v>
      </c>
      <c r="D42">
        <v>297</v>
      </c>
      <c r="E42" s="34">
        <v>-0.35667494</v>
      </c>
      <c r="F42" s="34">
        <v>0.212958596</v>
      </c>
      <c r="G42" s="34">
        <v>0.7</v>
      </c>
      <c r="H42" s="34">
        <v>0.46</v>
      </c>
      <c r="I42" s="34">
        <v>1.06</v>
      </c>
      <c r="J42" t="s">
        <v>630</v>
      </c>
      <c r="K42">
        <v>1920</v>
      </c>
    </row>
    <row r="43" spans="1:11" x14ac:dyDescent="0.3">
      <c r="A43" t="s">
        <v>654</v>
      </c>
      <c r="B43">
        <v>0</v>
      </c>
      <c r="C43">
        <v>379</v>
      </c>
      <c r="D43">
        <v>3590</v>
      </c>
      <c r="E43" s="34">
        <v>0</v>
      </c>
      <c r="F43" s="34">
        <v>0</v>
      </c>
      <c r="G43" s="34">
        <v>1</v>
      </c>
      <c r="H43" s="34" t="s">
        <v>629</v>
      </c>
      <c r="I43" s="34" t="s">
        <v>629</v>
      </c>
      <c r="J43" t="s">
        <v>630</v>
      </c>
      <c r="K43">
        <v>0</v>
      </c>
    </row>
    <row r="44" spans="1:11" x14ac:dyDescent="0.3">
      <c r="A44" t="s">
        <v>654</v>
      </c>
      <c r="B44">
        <v>304</v>
      </c>
      <c r="C44">
        <v>235</v>
      </c>
      <c r="D44">
        <v>2372</v>
      </c>
      <c r="E44" s="34">
        <v>-0.121680514</v>
      </c>
      <c r="F44" s="34">
        <v>7.9597338000000004E-2</v>
      </c>
      <c r="G44" s="34">
        <v>0.885431207</v>
      </c>
      <c r="H44" s="34">
        <v>0.759686898</v>
      </c>
      <c r="I44" s="34">
        <v>1.0378722010000001</v>
      </c>
      <c r="J44" t="s">
        <v>630</v>
      </c>
      <c r="K44">
        <v>304</v>
      </c>
    </row>
    <row r="45" spans="1:11" x14ac:dyDescent="0.3">
      <c r="A45" t="s">
        <v>654</v>
      </c>
      <c r="B45">
        <v>890</v>
      </c>
      <c r="C45">
        <v>233</v>
      </c>
      <c r="D45">
        <v>2372</v>
      </c>
      <c r="E45" s="34">
        <v>-0.24956033499999999</v>
      </c>
      <c r="F45" s="34">
        <v>8.2424332000000003E-2</v>
      </c>
      <c r="G45" s="34">
        <v>0.77914327000000005</v>
      </c>
      <c r="H45" s="34">
        <v>0.661794204</v>
      </c>
      <c r="I45" s="34">
        <v>0.91420791199999996</v>
      </c>
      <c r="J45" t="s">
        <v>630</v>
      </c>
      <c r="K45">
        <v>890</v>
      </c>
    </row>
    <row r="46" spans="1:11" x14ac:dyDescent="0.3">
      <c r="A46" t="s">
        <v>654</v>
      </c>
      <c r="B46">
        <v>3106</v>
      </c>
      <c r="C46">
        <v>216</v>
      </c>
      <c r="D46">
        <v>2371</v>
      </c>
      <c r="E46" s="34">
        <v>-0.31412711999999998</v>
      </c>
      <c r="F46" s="34">
        <v>8.4338922999999996E-2</v>
      </c>
      <c r="G46" s="34">
        <v>0.73042617099999996</v>
      </c>
      <c r="H46" s="34">
        <v>0.62235048299999995</v>
      </c>
      <c r="I46" s="34">
        <v>0.86619667600000005</v>
      </c>
      <c r="J46" t="s">
        <v>630</v>
      </c>
      <c r="K46">
        <v>3106</v>
      </c>
    </row>
    <row r="47" spans="1:11" x14ac:dyDescent="0.3">
      <c r="A47" t="s">
        <v>655</v>
      </c>
      <c r="B47">
        <v>195</v>
      </c>
      <c r="C47">
        <v>60</v>
      </c>
      <c r="D47">
        <v>440</v>
      </c>
      <c r="E47" s="34">
        <v>0</v>
      </c>
      <c r="F47" s="34">
        <v>0</v>
      </c>
      <c r="G47" s="34">
        <v>1</v>
      </c>
      <c r="H47" s="34" t="s">
        <v>629</v>
      </c>
      <c r="I47" s="34" t="s">
        <v>629</v>
      </c>
      <c r="J47" t="s">
        <v>630</v>
      </c>
      <c r="K47">
        <v>195</v>
      </c>
    </row>
    <row r="48" spans="1:11" x14ac:dyDescent="0.3">
      <c r="A48" t="s">
        <v>655</v>
      </c>
      <c r="B48">
        <v>857</v>
      </c>
      <c r="C48">
        <v>81</v>
      </c>
      <c r="D48">
        <v>858</v>
      </c>
      <c r="E48" s="34">
        <v>-0.57323688399999995</v>
      </c>
      <c r="F48" s="34">
        <v>0.23499662399999999</v>
      </c>
      <c r="G48" s="34">
        <v>0.56369785800000005</v>
      </c>
      <c r="H48" s="34">
        <v>0.35256543200000001</v>
      </c>
      <c r="I48" s="34">
        <v>0.88573959300000005</v>
      </c>
      <c r="J48" t="s">
        <v>630</v>
      </c>
      <c r="K48">
        <v>857</v>
      </c>
    </row>
    <row r="49" spans="1:11" x14ac:dyDescent="0.3">
      <c r="A49" t="s">
        <v>655</v>
      </c>
      <c r="B49">
        <v>1439</v>
      </c>
      <c r="C49">
        <v>27</v>
      </c>
      <c r="D49">
        <v>542</v>
      </c>
      <c r="E49" s="34">
        <v>-0.72598504600000002</v>
      </c>
      <c r="F49" s="34">
        <v>0.25579427599999999</v>
      </c>
      <c r="G49" s="34">
        <v>0.48384772199999998</v>
      </c>
      <c r="H49" s="34">
        <v>0.25027112699999998</v>
      </c>
      <c r="I49" s="34">
        <v>0.68215601999999997</v>
      </c>
      <c r="J49" t="s">
        <v>630</v>
      </c>
      <c r="K49">
        <v>1439</v>
      </c>
    </row>
    <row r="50" spans="1:11" x14ac:dyDescent="0.3">
      <c r="A50" t="s">
        <v>656</v>
      </c>
      <c r="B50">
        <v>60</v>
      </c>
      <c r="C50">
        <v>76</v>
      </c>
      <c r="D50">
        <v>1123</v>
      </c>
      <c r="E50" s="34">
        <v>0</v>
      </c>
      <c r="F50" s="34">
        <v>0</v>
      </c>
      <c r="G50" s="34">
        <v>1</v>
      </c>
      <c r="H50" s="34" t="s">
        <v>629</v>
      </c>
      <c r="I50" s="34" t="s">
        <v>629</v>
      </c>
      <c r="J50" t="s">
        <v>630</v>
      </c>
      <c r="K50">
        <v>60</v>
      </c>
    </row>
    <row r="51" spans="1:11" x14ac:dyDescent="0.3">
      <c r="A51" t="s">
        <v>656</v>
      </c>
      <c r="B51">
        <v>120</v>
      </c>
      <c r="C51">
        <v>83</v>
      </c>
      <c r="D51">
        <v>1653</v>
      </c>
      <c r="E51" s="34">
        <v>-0.41007402199999998</v>
      </c>
      <c r="F51" s="34">
        <v>0.16147302499999999</v>
      </c>
      <c r="G51" s="34">
        <v>0.66360112699999996</v>
      </c>
      <c r="H51" s="34">
        <v>0.45398077799999997</v>
      </c>
      <c r="I51" s="34">
        <v>0.96061426100000002</v>
      </c>
      <c r="J51" t="s">
        <v>630</v>
      </c>
      <c r="K51">
        <v>120</v>
      </c>
    </row>
    <row r="52" spans="1:11" x14ac:dyDescent="0.3">
      <c r="A52" t="s">
        <v>656</v>
      </c>
      <c r="B52">
        <v>180</v>
      </c>
      <c r="C52">
        <v>60</v>
      </c>
      <c r="D52">
        <v>1630</v>
      </c>
      <c r="E52" s="34">
        <v>-0.36610278499999999</v>
      </c>
      <c r="F52" s="34">
        <v>0.180137348</v>
      </c>
      <c r="G52" s="34">
        <v>0.69343152299999999</v>
      </c>
      <c r="H52" s="34">
        <v>0.463994825</v>
      </c>
      <c r="I52" s="34">
        <v>1.039335119</v>
      </c>
      <c r="J52" t="s">
        <v>630</v>
      </c>
      <c r="K52">
        <v>180</v>
      </c>
    </row>
    <row r="53" spans="1:11" x14ac:dyDescent="0.3">
      <c r="A53" t="s">
        <v>656</v>
      </c>
      <c r="B53">
        <v>630</v>
      </c>
      <c r="C53">
        <v>159</v>
      </c>
      <c r="D53">
        <v>6439</v>
      </c>
      <c r="E53" s="34">
        <v>-0.66549933800000005</v>
      </c>
      <c r="F53" s="34">
        <v>0.154394646</v>
      </c>
      <c r="G53" s="34">
        <v>0.51401679499999997</v>
      </c>
      <c r="H53" s="34">
        <v>0.35366302500000002</v>
      </c>
      <c r="I53" s="34">
        <v>0.72323316000000004</v>
      </c>
      <c r="J53" t="s">
        <v>630</v>
      </c>
      <c r="K53">
        <v>630</v>
      </c>
    </row>
    <row r="54" spans="1:11" x14ac:dyDescent="0.3">
      <c r="A54" t="s">
        <v>657</v>
      </c>
      <c r="B54">
        <v>882</v>
      </c>
      <c r="C54">
        <v>71</v>
      </c>
      <c r="D54">
        <v>762</v>
      </c>
      <c r="E54" s="34">
        <v>0</v>
      </c>
      <c r="F54" s="34">
        <v>0</v>
      </c>
      <c r="G54" s="34">
        <v>1</v>
      </c>
      <c r="H54" s="34" t="s">
        <v>629</v>
      </c>
      <c r="I54" s="34" t="s">
        <v>629</v>
      </c>
      <c r="J54" t="s">
        <v>630</v>
      </c>
      <c r="K54">
        <v>882</v>
      </c>
    </row>
    <row r="55" spans="1:11" x14ac:dyDescent="0.3">
      <c r="A55" t="s">
        <v>657</v>
      </c>
      <c r="B55">
        <v>3675</v>
      </c>
      <c r="C55">
        <v>50</v>
      </c>
      <c r="D55">
        <v>751</v>
      </c>
      <c r="E55" s="34">
        <v>-0.33610000000000001</v>
      </c>
      <c r="F55" s="34">
        <v>0.12926020408163266</v>
      </c>
      <c r="G55" s="34">
        <v>0.71450000000000002</v>
      </c>
      <c r="H55" s="34">
        <v>0.50480000000000003</v>
      </c>
      <c r="I55" s="34">
        <v>1.0115000000000001</v>
      </c>
      <c r="J55" t="s">
        <v>630</v>
      </c>
      <c r="K55">
        <v>3675</v>
      </c>
    </row>
    <row r="56" spans="1:11" x14ac:dyDescent="0.3">
      <c r="A56" t="s">
        <v>657</v>
      </c>
      <c r="B56">
        <v>5040</v>
      </c>
      <c r="C56">
        <v>53</v>
      </c>
      <c r="D56">
        <v>750</v>
      </c>
      <c r="E56" s="34">
        <v>-0.27650000000000002</v>
      </c>
      <c r="F56" s="34">
        <v>0.13459183673469388</v>
      </c>
      <c r="G56" s="34">
        <v>0.75839999999999996</v>
      </c>
      <c r="H56" s="34">
        <v>0.53920000000000001</v>
      </c>
      <c r="I56" s="34">
        <v>1.0668</v>
      </c>
      <c r="J56" t="s">
        <v>630</v>
      </c>
      <c r="K56">
        <v>5040</v>
      </c>
    </row>
    <row r="57" spans="1:11" x14ac:dyDescent="0.3">
      <c r="A57" t="s">
        <v>658</v>
      </c>
      <c r="B57">
        <v>0</v>
      </c>
      <c r="C57">
        <v>60</v>
      </c>
      <c r="D57">
        <v>310</v>
      </c>
      <c r="E57" s="34">
        <v>0</v>
      </c>
      <c r="F57" s="34">
        <v>0</v>
      </c>
      <c r="G57" s="34">
        <v>1</v>
      </c>
      <c r="H57" s="34" t="s">
        <v>629</v>
      </c>
      <c r="I57" s="34" t="s">
        <v>629</v>
      </c>
      <c r="J57" t="s">
        <v>630</v>
      </c>
      <c r="K57">
        <v>0</v>
      </c>
    </row>
    <row r="58" spans="1:11" x14ac:dyDescent="0.3">
      <c r="A58" t="s">
        <v>658</v>
      </c>
      <c r="B58">
        <v>108</v>
      </c>
      <c r="C58">
        <v>80</v>
      </c>
      <c r="D58">
        <v>463</v>
      </c>
      <c r="E58" s="34">
        <v>-0.34595310000000001</v>
      </c>
      <c r="F58" s="34">
        <v>0.14707145999999999</v>
      </c>
      <c r="G58" s="34">
        <v>0.70754566873040659</v>
      </c>
      <c r="H58" s="34">
        <v>0.53070307501109071</v>
      </c>
      <c r="I58" s="34">
        <v>0.94456339850213789</v>
      </c>
      <c r="J58" t="s">
        <v>630</v>
      </c>
      <c r="K58">
        <v>108</v>
      </c>
    </row>
    <row r="59" spans="1:11" x14ac:dyDescent="0.3">
      <c r="A59" t="s">
        <v>658</v>
      </c>
      <c r="B59">
        <v>900</v>
      </c>
      <c r="C59">
        <v>73</v>
      </c>
      <c r="D59">
        <v>540</v>
      </c>
      <c r="E59" s="34">
        <v>-0.30583316599999999</v>
      </c>
      <c r="F59" s="34">
        <v>0.16395320699999999</v>
      </c>
      <c r="G59" s="34">
        <v>0.73650948439133734</v>
      </c>
      <c r="H59" s="34">
        <v>0.53070307501109071</v>
      </c>
      <c r="I59" s="34">
        <v>1.0091859106392373</v>
      </c>
      <c r="J59" t="s">
        <v>630</v>
      </c>
      <c r="K59">
        <v>900</v>
      </c>
    </row>
    <row r="60" spans="1:11" x14ac:dyDescent="0.3">
      <c r="A60" t="s">
        <v>659</v>
      </c>
      <c r="B60">
        <v>0</v>
      </c>
      <c r="C60">
        <v>114</v>
      </c>
      <c r="D60">
        <v>654</v>
      </c>
      <c r="E60" s="34">
        <v>0</v>
      </c>
      <c r="F60" s="34">
        <v>0</v>
      </c>
      <c r="G60" s="34">
        <v>1</v>
      </c>
      <c r="H60" s="34" t="s">
        <v>629</v>
      </c>
      <c r="I60" s="34" t="s">
        <v>629</v>
      </c>
      <c r="J60" t="s">
        <v>630</v>
      </c>
      <c r="K60">
        <v>0</v>
      </c>
    </row>
    <row r="61" spans="1:11" x14ac:dyDescent="0.3">
      <c r="A61" t="s">
        <v>659</v>
      </c>
      <c r="B61">
        <v>480</v>
      </c>
      <c r="C61">
        <v>6</v>
      </c>
      <c r="D61">
        <v>36</v>
      </c>
      <c r="E61" s="34">
        <v>-3.0459206999999999E-2</v>
      </c>
      <c r="F61" s="34">
        <v>0.42474687799999999</v>
      </c>
      <c r="G61" s="34">
        <v>0.97</v>
      </c>
      <c r="H61" s="34">
        <v>0.42</v>
      </c>
      <c r="I61" s="34">
        <v>2.2200000000000002</v>
      </c>
      <c r="J61" t="s">
        <v>630</v>
      </c>
      <c r="K61">
        <v>480</v>
      </c>
    </row>
    <row r="62" spans="1:11" x14ac:dyDescent="0.3">
      <c r="A62" t="s">
        <v>659</v>
      </c>
      <c r="B62">
        <v>1200</v>
      </c>
      <c r="C62">
        <v>3</v>
      </c>
      <c r="D62">
        <v>42</v>
      </c>
      <c r="E62" s="34">
        <v>-0.89159811899999997</v>
      </c>
      <c r="F62" s="34">
        <v>0.58934897100000005</v>
      </c>
      <c r="G62" s="34">
        <v>0.41</v>
      </c>
      <c r="H62" s="34">
        <v>0.13</v>
      </c>
      <c r="I62" s="34">
        <v>1.31</v>
      </c>
      <c r="J62" t="s">
        <v>630</v>
      </c>
      <c r="K62">
        <v>1200</v>
      </c>
    </row>
    <row r="63" spans="1:11" x14ac:dyDescent="0.3">
      <c r="A63" t="s">
        <v>660</v>
      </c>
      <c r="B63">
        <v>50</v>
      </c>
      <c r="C63">
        <v>90</v>
      </c>
      <c r="D63">
        <v>388</v>
      </c>
      <c r="E63" s="34">
        <v>0</v>
      </c>
      <c r="F63" s="34">
        <v>0</v>
      </c>
      <c r="G63" s="34">
        <v>1</v>
      </c>
      <c r="H63" s="34" t="s">
        <v>629</v>
      </c>
      <c r="I63" s="34" t="s">
        <v>629</v>
      </c>
      <c r="J63" t="s">
        <v>630</v>
      </c>
      <c r="K63">
        <v>50</v>
      </c>
    </row>
    <row r="64" spans="1:11" x14ac:dyDescent="0.3">
      <c r="A64" t="s">
        <v>660</v>
      </c>
      <c r="B64">
        <v>253</v>
      </c>
      <c r="C64">
        <v>64</v>
      </c>
      <c r="D64">
        <v>413</v>
      </c>
      <c r="E64" s="34">
        <v>-0.215423428</v>
      </c>
      <c r="F64" s="34">
        <v>0.100841403</v>
      </c>
      <c r="G64" s="34">
        <v>0.80620000000000003</v>
      </c>
      <c r="H64" s="34">
        <v>0.6633</v>
      </c>
      <c r="I64" s="34">
        <v>0.98488578000000004</v>
      </c>
      <c r="J64" t="s">
        <v>630</v>
      </c>
      <c r="K64">
        <v>253</v>
      </c>
    </row>
    <row r="65" spans="1:11" x14ac:dyDescent="0.3">
      <c r="A65" t="s">
        <v>660</v>
      </c>
      <c r="B65">
        <v>972</v>
      </c>
      <c r="C65">
        <v>58</v>
      </c>
      <c r="D65">
        <v>448</v>
      </c>
      <c r="E65" s="34">
        <v>-0.28106402000000003</v>
      </c>
      <c r="F65" s="34">
        <v>0.10270277799999999</v>
      </c>
      <c r="G65" s="34">
        <v>0.75497999999999998</v>
      </c>
      <c r="H65" s="34">
        <v>0.61639999999999995</v>
      </c>
      <c r="I65" s="34">
        <v>0.92195000000000005</v>
      </c>
      <c r="J65" t="s">
        <v>630</v>
      </c>
      <c r="K65">
        <v>972</v>
      </c>
    </row>
    <row r="66" spans="1:11" x14ac:dyDescent="0.3">
      <c r="A66" t="s">
        <v>639</v>
      </c>
      <c r="B66">
        <v>735</v>
      </c>
      <c r="C66">
        <v>139</v>
      </c>
      <c r="D66">
        <v>1994</v>
      </c>
      <c r="E66" s="34">
        <v>0</v>
      </c>
      <c r="F66" s="34">
        <v>0</v>
      </c>
      <c r="G66" s="34">
        <v>1</v>
      </c>
      <c r="H66" s="34" t="s">
        <v>629</v>
      </c>
      <c r="I66" s="34" t="s">
        <v>629</v>
      </c>
      <c r="J66" t="s">
        <v>630</v>
      </c>
      <c r="K66">
        <v>735</v>
      </c>
    </row>
    <row r="67" spans="1:11" x14ac:dyDescent="0.3">
      <c r="A67" t="s">
        <v>639</v>
      </c>
      <c r="B67">
        <v>5040</v>
      </c>
      <c r="C67">
        <v>84</v>
      </c>
      <c r="D67">
        <v>1474</v>
      </c>
      <c r="E67" s="34">
        <v>-0.43078292000000001</v>
      </c>
      <c r="F67" s="34">
        <v>0.15462648100000001</v>
      </c>
      <c r="G67" s="34">
        <v>0.65</v>
      </c>
      <c r="H67" s="34">
        <v>0.48</v>
      </c>
      <c r="I67" s="34">
        <v>0.88</v>
      </c>
      <c r="J67" t="s">
        <v>630</v>
      </c>
      <c r="K67">
        <v>5040</v>
      </c>
    </row>
    <row r="68" spans="1:11" x14ac:dyDescent="0.3">
      <c r="A68" t="s">
        <v>640</v>
      </c>
      <c r="B68">
        <v>90</v>
      </c>
      <c r="C68">
        <v>52</v>
      </c>
      <c r="D68">
        <v>322</v>
      </c>
      <c r="E68" s="34">
        <v>0</v>
      </c>
      <c r="F68" s="34">
        <v>0</v>
      </c>
      <c r="G68" s="34">
        <v>1</v>
      </c>
      <c r="H68" s="34" t="s">
        <v>629</v>
      </c>
      <c r="I68" s="34" t="s">
        <v>629</v>
      </c>
      <c r="J68" t="s">
        <v>630</v>
      </c>
      <c r="K68">
        <v>90</v>
      </c>
    </row>
    <row r="69" spans="1:11" x14ac:dyDescent="0.3">
      <c r="A69" t="s">
        <v>640</v>
      </c>
      <c r="B69">
        <v>840</v>
      </c>
      <c r="C69">
        <v>106</v>
      </c>
      <c r="D69">
        <v>1021</v>
      </c>
      <c r="E69" s="34">
        <v>-0.36599545999999999</v>
      </c>
      <c r="F69" s="34">
        <v>0.16927845599999999</v>
      </c>
      <c r="G69" s="34">
        <v>0.6935059501386458</v>
      </c>
      <c r="H69" s="34">
        <v>0.49562163994386449</v>
      </c>
      <c r="I69" s="34">
        <v>0.96235592063400555</v>
      </c>
      <c r="J69" t="s">
        <v>630</v>
      </c>
      <c r="K69">
        <v>840</v>
      </c>
    </row>
    <row r="70" spans="1:11" x14ac:dyDescent="0.3">
      <c r="A70" t="s">
        <v>641</v>
      </c>
      <c r="B70">
        <v>0</v>
      </c>
      <c r="C70">
        <v>45</v>
      </c>
      <c r="D70">
        <v>137</v>
      </c>
      <c r="E70" s="34">
        <v>0</v>
      </c>
      <c r="F70" s="34">
        <v>0</v>
      </c>
      <c r="G70" s="34">
        <v>1</v>
      </c>
      <c r="H70" s="34" t="s">
        <v>629</v>
      </c>
      <c r="I70" s="34" t="s">
        <v>629</v>
      </c>
      <c r="J70" t="s">
        <v>630</v>
      </c>
      <c r="K70">
        <v>0</v>
      </c>
    </row>
    <row r="71" spans="1:11" x14ac:dyDescent="0.3">
      <c r="A71" t="s">
        <v>641</v>
      </c>
      <c r="B71">
        <v>1200</v>
      </c>
      <c r="C71">
        <v>149</v>
      </c>
      <c r="D71">
        <v>656</v>
      </c>
      <c r="E71" s="34">
        <v>-0.36030633899999998</v>
      </c>
      <c r="F71" s="34">
        <v>0.17899292</v>
      </c>
      <c r="G71" s="34">
        <v>0.69746263399999997</v>
      </c>
      <c r="H71" s="34">
        <v>0.49140151300000001</v>
      </c>
      <c r="I71" s="34">
        <v>0.99119747800000002</v>
      </c>
      <c r="J71" t="s">
        <v>630</v>
      </c>
      <c r="K71">
        <v>1200</v>
      </c>
    </row>
    <row r="72" spans="1:11" x14ac:dyDescent="0.3">
      <c r="A72" t="s">
        <v>628</v>
      </c>
      <c r="B72">
        <v>180</v>
      </c>
      <c r="C72">
        <v>44</v>
      </c>
      <c r="D72">
        <v>290</v>
      </c>
      <c r="E72" s="34">
        <v>0</v>
      </c>
      <c r="F72" s="34">
        <v>0</v>
      </c>
      <c r="G72" s="34">
        <v>1</v>
      </c>
      <c r="H72" s="34" t="s">
        <v>629</v>
      </c>
      <c r="I72" s="34" t="s">
        <v>629</v>
      </c>
      <c r="J72" t="s">
        <v>630</v>
      </c>
      <c r="K72">
        <v>180</v>
      </c>
    </row>
    <row r="73" spans="1:11" x14ac:dyDescent="0.3">
      <c r="A73" t="s">
        <v>628</v>
      </c>
      <c r="B73">
        <v>720</v>
      </c>
      <c r="C73">
        <v>42</v>
      </c>
      <c r="D73">
        <v>459</v>
      </c>
      <c r="E73" s="34">
        <v>-0.29853506000000002</v>
      </c>
      <c r="F73" s="34">
        <v>0.22318917299999999</v>
      </c>
      <c r="G73" s="34">
        <v>0.74190427054117025</v>
      </c>
      <c r="H73" s="34">
        <v>0.47516788814623023</v>
      </c>
      <c r="I73" s="34">
        <v>1.1397563038900218</v>
      </c>
      <c r="J73" t="s">
        <v>630</v>
      </c>
      <c r="K73">
        <v>720</v>
      </c>
    </row>
    <row r="74" spans="1:11" x14ac:dyDescent="0.3">
      <c r="A74" t="s">
        <v>642</v>
      </c>
      <c r="B74">
        <v>60</v>
      </c>
      <c r="C74">
        <v>129</v>
      </c>
      <c r="D74">
        <v>2588</v>
      </c>
      <c r="E74" s="34">
        <v>0</v>
      </c>
      <c r="F74" s="34">
        <v>0</v>
      </c>
      <c r="G74" s="34">
        <v>1</v>
      </c>
      <c r="H74" s="34" t="s">
        <v>629</v>
      </c>
      <c r="I74" s="34" t="s">
        <v>629</v>
      </c>
      <c r="J74" t="s">
        <v>630</v>
      </c>
      <c r="K74">
        <v>60</v>
      </c>
    </row>
    <row r="75" spans="1:11" x14ac:dyDescent="0.3">
      <c r="A75" t="s">
        <v>642</v>
      </c>
      <c r="B75">
        <v>960</v>
      </c>
      <c r="C75">
        <v>227</v>
      </c>
      <c r="D75">
        <v>4639</v>
      </c>
      <c r="E75" s="34">
        <v>-2.0049926999999999E-2</v>
      </c>
      <c r="F75" s="34">
        <v>0.20657715800000001</v>
      </c>
      <c r="G75" s="34">
        <v>0.98014973599999999</v>
      </c>
      <c r="H75" s="34">
        <v>0.65174093300000002</v>
      </c>
      <c r="I75" s="34">
        <v>1.464734977</v>
      </c>
      <c r="J75" t="s">
        <v>630</v>
      </c>
      <c r="K75">
        <v>960</v>
      </c>
    </row>
    <row r="76" spans="1:11" x14ac:dyDescent="0.3">
      <c r="A76" t="s">
        <v>643</v>
      </c>
      <c r="B76">
        <v>210</v>
      </c>
      <c r="C76">
        <v>33</v>
      </c>
      <c r="D76">
        <v>221</v>
      </c>
      <c r="E76" s="34">
        <v>0</v>
      </c>
      <c r="F76" s="34">
        <v>0</v>
      </c>
      <c r="G76" s="34">
        <v>1</v>
      </c>
      <c r="H76" s="34" t="s">
        <v>629</v>
      </c>
      <c r="I76" s="34" t="s">
        <v>629</v>
      </c>
      <c r="J76" t="s">
        <v>630</v>
      </c>
      <c r="K76">
        <v>210</v>
      </c>
    </row>
    <row r="77" spans="1:11" x14ac:dyDescent="0.3">
      <c r="A77" t="s">
        <v>643</v>
      </c>
      <c r="B77">
        <v>1500</v>
      </c>
      <c r="C77">
        <v>107</v>
      </c>
      <c r="D77">
        <v>883</v>
      </c>
      <c r="E77" s="34">
        <v>-0.223284751</v>
      </c>
      <c r="F77" s="34">
        <v>0.249856565</v>
      </c>
      <c r="G77" s="34">
        <v>0.79988704799999999</v>
      </c>
      <c r="H77" s="34">
        <v>0.603730777</v>
      </c>
      <c r="I77" s="34">
        <v>1.0545467289999999</v>
      </c>
      <c r="J77" t="s">
        <v>630</v>
      </c>
      <c r="K77">
        <v>1500</v>
      </c>
    </row>
    <row r="78" spans="1:11" x14ac:dyDescent="0.3">
      <c r="A78" t="s">
        <v>644</v>
      </c>
      <c r="B78">
        <v>90</v>
      </c>
      <c r="C78">
        <v>43</v>
      </c>
      <c r="D78">
        <v>230</v>
      </c>
      <c r="E78" s="34">
        <v>0</v>
      </c>
      <c r="F78" s="34">
        <v>0</v>
      </c>
      <c r="G78" s="34">
        <v>1</v>
      </c>
      <c r="H78" s="34" t="s">
        <v>629</v>
      </c>
      <c r="I78" s="34" t="s">
        <v>629</v>
      </c>
      <c r="J78" t="s">
        <v>630</v>
      </c>
      <c r="K78">
        <v>90</v>
      </c>
    </row>
    <row r="79" spans="1:11" x14ac:dyDescent="0.3">
      <c r="A79" t="s">
        <v>644</v>
      </c>
      <c r="B79">
        <v>900</v>
      </c>
      <c r="C79">
        <v>47</v>
      </c>
      <c r="D79">
        <v>409</v>
      </c>
      <c r="E79" s="34">
        <v>-0.46524883700000003</v>
      </c>
      <c r="F79" s="34">
        <v>0.230241949</v>
      </c>
      <c r="G79" s="34">
        <v>0.62797882117219339</v>
      </c>
      <c r="H79" s="34">
        <v>0.39801377792805559</v>
      </c>
      <c r="I79" s="34">
        <v>0.98145391877672961</v>
      </c>
      <c r="J79" t="s">
        <v>630</v>
      </c>
      <c r="K79">
        <v>900</v>
      </c>
    </row>
    <row r="80" spans="1:11" x14ac:dyDescent="0.3">
      <c r="A80" t="s">
        <v>661</v>
      </c>
      <c r="B80">
        <v>120</v>
      </c>
      <c r="C80">
        <v>119</v>
      </c>
      <c r="D80">
        <v>144</v>
      </c>
      <c r="E80" s="34">
        <v>0</v>
      </c>
      <c r="F80" s="34">
        <v>0</v>
      </c>
      <c r="G80" s="34">
        <v>1</v>
      </c>
      <c r="H80" s="34" t="s">
        <v>629</v>
      </c>
      <c r="I80" s="34" t="s">
        <v>629</v>
      </c>
      <c r="J80" t="s">
        <v>630</v>
      </c>
      <c r="K80">
        <v>120</v>
      </c>
    </row>
    <row r="81" spans="1:11" x14ac:dyDescent="0.3">
      <c r="A81" t="s">
        <v>661</v>
      </c>
      <c r="B81">
        <v>480</v>
      </c>
      <c r="C81">
        <v>25</v>
      </c>
      <c r="D81">
        <v>448</v>
      </c>
      <c r="E81" s="34">
        <v>-0.263965546</v>
      </c>
      <c r="F81" s="34">
        <v>0.11829949400000001</v>
      </c>
      <c r="G81" s="34">
        <v>0.76800000000000002</v>
      </c>
      <c r="H81" s="34">
        <v>0.6</v>
      </c>
      <c r="I81" s="34">
        <v>0.95399999999999996</v>
      </c>
      <c r="J81" t="s">
        <v>630</v>
      </c>
      <c r="K81">
        <v>480</v>
      </c>
    </row>
    <row r="82" spans="1:11" x14ac:dyDescent="0.3">
      <c r="A82" t="s">
        <v>662</v>
      </c>
      <c r="B82">
        <v>195</v>
      </c>
      <c r="C82">
        <v>16</v>
      </c>
      <c r="D82">
        <v>351</v>
      </c>
      <c r="E82" s="34">
        <v>0</v>
      </c>
      <c r="F82" s="34">
        <v>0</v>
      </c>
      <c r="G82" s="34">
        <v>1</v>
      </c>
      <c r="H82" s="34" t="s">
        <v>629</v>
      </c>
      <c r="I82" s="34" t="s">
        <v>629</v>
      </c>
      <c r="J82" t="s">
        <v>630</v>
      </c>
      <c r="K82">
        <v>195</v>
      </c>
    </row>
    <row r="83" spans="1:11" x14ac:dyDescent="0.3">
      <c r="A83" t="s">
        <v>662</v>
      </c>
      <c r="B83">
        <v>1439</v>
      </c>
      <c r="C83">
        <v>23</v>
      </c>
      <c r="D83">
        <v>708</v>
      </c>
      <c r="E83" s="34">
        <v>-0.32844318700000003</v>
      </c>
      <c r="F83" s="34">
        <v>0.32294962100000002</v>
      </c>
      <c r="G83" s="34">
        <v>0.72004400000000002</v>
      </c>
      <c r="H83" s="34">
        <v>0.38028067700000001</v>
      </c>
      <c r="I83" s="34">
        <v>1.34866719</v>
      </c>
      <c r="J83" t="s">
        <v>630</v>
      </c>
      <c r="K83">
        <v>1439</v>
      </c>
    </row>
    <row r="84" spans="1:11" x14ac:dyDescent="0.3">
      <c r="A84" t="s">
        <v>663</v>
      </c>
      <c r="B84">
        <v>350</v>
      </c>
      <c r="C84">
        <v>62</v>
      </c>
      <c r="D84">
        <v>1361</v>
      </c>
      <c r="E84" s="34">
        <v>0</v>
      </c>
      <c r="F84" s="34">
        <v>0</v>
      </c>
      <c r="G84" s="34">
        <v>1</v>
      </c>
      <c r="H84" s="34" t="s">
        <v>629</v>
      </c>
      <c r="I84" s="34" t="s">
        <v>629</v>
      </c>
      <c r="J84" t="s">
        <v>630</v>
      </c>
      <c r="K84">
        <v>350</v>
      </c>
    </row>
    <row r="85" spans="1:11" x14ac:dyDescent="0.3">
      <c r="A85" t="s">
        <v>663</v>
      </c>
      <c r="B85">
        <v>1050</v>
      </c>
      <c r="C85">
        <v>17</v>
      </c>
      <c r="D85">
        <v>874</v>
      </c>
      <c r="E85" s="34">
        <v>-0.84397007000000002</v>
      </c>
      <c r="F85" s="34">
        <v>0.31153433899999999</v>
      </c>
      <c r="G85" s="34">
        <v>0.43</v>
      </c>
      <c r="H85" s="34">
        <v>0.23</v>
      </c>
      <c r="I85" s="34">
        <v>0.78</v>
      </c>
      <c r="J85" t="s">
        <v>630</v>
      </c>
      <c r="K85">
        <v>1050</v>
      </c>
    </row>
    <row r="86" spans="1:11" x14ac:dyDescent="0.3">
      <c r="A86" t="s">
        <v>664</v>
      </c>
      <c r="B86">
        <v>90</v>
      </c>
      <c r="C86">
        <v>121</v>
      </c>
      <c r="D86">
        <v>18844</v>
      </c>
      <c r="E86" s="34">
        <v>0</v>
      </c>
      <c r="F86" s="34">
        <v>0</v>
      </c>
      <c r="G86" s="34">
        <v>1</v>
      </c>
      <c r="H86" s="34" t="s">
        <v>629</v>
      </c>
      <c r="I86" s="34" t="s">
        <v>629</v>
      </c>
      <c r="J86" t="s">
        <v>630</v>
      </c>
      <c r="K86">
        <v>90</v>
      </c>
    </row>
    <row r="87" spans="1:11" x14ac:dyDescent="0.3">
      <c r="A87" t="s">
        <v>664</v>
      </c>
      <c r="B87">
        <v>720</v>
      </c>
      <c r="C87">
        <v>164</v>
      </c>
      <c r="D87">
        <v>27685</v>
      </c>
      <c r="E87" s="34">
        <v>-8.3117015000000002E-2</v>
      </c>
      <c r="F87" s="34">
        <v>0.13707723699999999</v>
      </c>
      <c r="G87" s="34">
        <v>0.92024300000000003</v>
      </c>
      <c r="H87" s="34">
        <v>0.70069499000000002</v>
      </c>
      <c r="I87" s="34">
        <v>1.1992065999999999</v>
      </c>
      <c r="J87" t="s">
        <v>630</v>
      </c>
      <c r="K87">
        <v>720</v>
      </c>
    </row>
    <row r="88" spans="1:11" x14ac:dyDescent="0.3">
      <c r="A88" t="s">
        <v>665</v>
      </c>
      <c r="B88">
        <v>0</v>
      </c>
      <c r="C88">
        <v>691</v>
      </c>
      <c r="D88">
        <v>2867</v>
      </c>
      <c r="E88" s="34">
        <v>0</v>
      </c>
      <c r="F88" s="34">
        <v>0</v>
      </c>
      <c r="G88" s="34">
        <v>1</v>
      </c>
      <c r="H88" s="34" t="s">
        <v>629</v>
      </c>
      <c r="I88" s="34" t="s">
        <v>629</v>
      </c>
      <c r="J88" t="s">
        <v>630</v>
      </c>
      <c r="K88">
        <v>0</v>
      </c>
    </row>
    <row r="89" spans="1:11" x14ac:dyDescent="0.3">
      <c r="A89" t="s">
        <v>665</v>
      </c>
      <c r="B89">
        <v>600</v>
      </c>
      <c r="C89">
        <v>168</v>
      </c>
      <c r="D89">
        <v>728</v>
      </c>
      <c r="E89" s="34">
        <v>-0.15389259</v>
      </c>
      <c r="F89" s="34">
        <v>7.0768265999999996E-2</v>
      </c>
      <c r="G89" s="34">
        <v>0.85736410246459649</v>
      </c>
      <c r="H89" s="34">
        <v>0.74632180899962342</v>
      </c>
      <c r="I89" s="34">
        <v>1</v>
      </c>
      <c r="J89" t="s">
        <v>630</v>
      </c>
      <c r="K89">
        <v>600</v>
      </c>
    </row>
    <row r="90" spans="1:11" x14ac:dyDescent="0.3">
      <c r="A90" t="s">
        <v>666</v>
      </c>
      <c r="B90">
        <v>600</v>
      </c>
      <c r="C90">
        <v>25</v>
      </c>
      <c r="D90">
        <v>581</v>
      </c>
      <c r="E90" s="34">
        <v>0</v>
      </c>
      <c r="F90" s="34">
        <v>0</v>
      </c>
      <c r="G90" s="34">
        <v>1</v>
      </c>
      <c r="H90" s="34" t="s">
        <v>629</v>
      </c>
      <c r="I90" s="34" t="s">
        <v>629</v>
      </c>
      <c r="J90" t="s">
        <v>630</v>
      </c>
      <c r="K90">
        <v>600</v>
      </c>
    </row>
    <row r="91" spans="1:11" x14ac:dyDescent="0.3">
      <c r="A91" t="s">
        <v>666</v>
      </c>
      <c r="B91">
        <v>5040</v>
      </c>
      <c r="C91">
        <v>3</v>
      </c>
      <c r="D91">
        <v>65</v>
      </c>
      <c r="E91" s="34">
        <v>0.38158944556187496</v>
      </c>
      <c r="F91" s="34">
        <v>0.73062385176123401</v>
      </c>
      <c r="G91" s="34">
        <v>1.4646106592760892</v>
      </c>
      <c r="H91" s="34">
        <v>0.33487080914825751</v>
      </c>
      <c r="I91" s="34">
        <v>5.8710590387878572</v>
      </c>
      <c r="J91" t="s">
        <v>630</v>
      </c>
      <c r="K91">
        <v>5040</v>
      </c>
    </row>
    <row r="92" spans="1:11" x14ac:dyDescent="0.3">
      <c r="A92" t="s">
        <v>667</v>
      </c>
      <c r="B92">
        <v>90</v>
      </c>
      <c r="C92">
        <v>48</v>
      </c>
      <c r="D92">
        <v>12725</v>
      </c>
      <c r="E92" s="34">
        <v>0</v>
      </c>
      <c r="F92" s="34">
        <v>0</v>
      </c>
      <c r="G92" s="34">
        <v>1</v>
      </c>
      <c r="H92" s="34" t="s">
        <v>629</v>
      </c>
      <c r="I92" s="34" t="s">
        <v>629</v>
      </c>
      <c r="J92" t="s">
        <v>630</v>
      </c>
      <c r="K92">
        <v>90</v>
      </c>
    </row>
    <row r="93" spans="1:11" x14ac:dyDescent="0.3">
      <c r="A93" t="s">
        <v>667</v>
      </c>
      <c r="B93">
        <v>720</v>
      </c>
      <c r="C93">
        <v>33</v>
      </c>
      <c r="D93">
        <v>8661</v>
      </c>
      <c r="E93" s="34">
        <v>0.18198118999999999</v>
      </c>
      <c r="F93" s="34">
        <v>0.37187530699999999</v>
      </c>
      <c r="G93" s="34">
        <v>1.19959163</v>
      </c>
      <c r="H93" s="34">
        <v>0.58041478800000001</v>
      </c>
      <c r="I93" s="34">
        <v>2.4936286139999999</v>
      </c>
      <c r="J93" t="s">
        <v>630</v>
      </c>
      <c r="K93">
        <v>720</v>
      </c>
    </row>
    <row r="94" spans="1:11" x14ac:dyDescent="0.3">
      <c r="A94" t="s">
        <v>668</v>
      </c>
      <c r="B94">
        <v>0</v>
      </c>
      <c r="C94">
        <v>535</v>
      </c>
      <c r="D94">
        <v>7127</v>
      </c>
      <c r="E94" s="34">
        <v>0</v>
      </c>
      <c r="F94" s="34">
        <v>0</v>
      </c>
      <c r="G94" s="34">
        <v>1</v>
      </c>
      <c r="H94" s="34" t="s">
        <v>629</v>
      </c>
      <c r="I94" s="34" t="s">
        <v>629</v>
      </c>
      <c r="J94" t="s">
        <v>630</v>
      </c>
      <c r="K94">
        <v>0</v>
      </c>
    </row>
    <row r="95" spans="1:11" x14ac:dyDescent="0.3">
      <c r="A95" t="s">
        <v>668</v>
      </c>
      <c r="B95">
        <v>1260</v>
      </c>
      <c r="C95">
        <v>226</v>
      </c>
      <c r="D95">
        <v>4385</v>
      </c>
      <c r="E95" s="34">
        <v>-0.10536052</v>
      </c>
      <c r="F95" s="34">
        <v>4.2855033000000001E-2</v>
      </c>
      <c r="G95" s="34">
        <v>0.9</v>
      </c>
      <c r="H95" s="34">
        <v>0.82</v>
      </c>
      <c r="I95" s="34">
        <v>0.97</v>
      </c>
      <c r="J95" t="s">
        <v>630</v>
      </c>
      <c r="K95">
        <v>1260</v>
      </c>
    </row>
    <row r="96" spans="1:11" x14ac:dyDescent="0.3">
      <c r="A96" t="s">
        <v>669</v>
      </c>
      <c r="B96">
        <v>50</v>
      </c>
      <c r="C96">
        <v>51</v>
      </c>
      <c r="D96">
        <v>484</v>
      </c>
      <c r="E96" s="34">
        <v>0</v>
      </c>
      <c r="F96" s="34">
        <v>0</v>
      </c>
      <c r="G96" s="34">
        <v>1</v>
      </c>
      <c r="H96" s="34" t="s">
        <v>629</v>
      </c>
      <c r="I96" s="34" t="s">
        <v>629</v>
      </c>
      <c r="J96" t="s">
        <v>630</v>
      </c>
      <c r="K96">
        <v>50</v>
      </c>
    </row>
    <row r="97" spans="1:11" x14ac:dyDescent="0.3">
      <c r="A97" t="s">
        <v>669</v>
      </c>
      <c r="B97">
        <v>825</v>
      </c>
      <c r="C97">
        <v>40</v>
      </c>
      <c r="D97">
        <v>915</v>
      </c>
      <c r="E97" s="34">
        <v>-0.90590616000000002</v>
      </c>
      <c r="F97" s="34">
        <v>0.213277776</v>
      </c>
      <c r="G97" s="34">
        <v>0.40417500000000001</v>
      </c>
      <c r="H97" s="34">
        <v>0.26549816599999998</v>
      </c>
      <c r="I97" s="34">
        <v>0.61256608000000001</v>
      </c>
      <c r="J97" t="s">
        <v>630</v>
      </c>
      <c r="K97">
        <v>825</v>
      </c>
    </row>
    <row r="98" spans="1:11" x14ac:dyDescent="0.3">
      <c r="A98" t="s">
        <v>670</v>
      </c>
      <c r="B98">
        <v>240</v>
      </c>
      <c r="C98">
        <v>70</v>
      </c>
      <c r="D98">
        <v>145</v>
      </c>
      <c r="E98" s="34">
        <v>0</v>
      </c>
      <c r="F98" s="34">
        <v>0</v>
      </c>
      <c r="G98" s="34">
        <v>1</v>
      </c>
      <c r="H98" s="34" t="s">
        <v>629</v>
      </c>
      <c r="I98" s="34" t="s">
        <v>629</v>
      </c>
      <c r="J98" t="s">
        <v>630</v>
      </c>
      <c r="K98">
        <v>240</v>
      </c>
    </row>
    <row r="99" spans="1:11" x14ac:dyDescent="0.3">
      <c r="A99" t="s">
        <v>670</v>
      </c>
      <c r="B99">
        <v>5040</v>
      </c>
      <c r="C99">
        <v>91</v>
      </c>
      <c r="D99">
        <v>198</v>
      </c>
      <c r="E99" s="34">
        <v>-9.8405210000000007E-2</v>
      </c>
      <c r="F99" s="34">
        <v>8.5053224999999996E-2</v>
      </c>
      <c r="G99" s="34">
        <v>0.90628159943186959</v>
      </c>
      <c r="H99" s="34">
        <v>0.74991322017048079</v>
      </c>
      <c r="I99" s="34">
        <v>1.0466670259184785</v>
      </c>
      <c r="J99" t="s">
        <v>630</v>
      </c>
      <c r="K99">
        <v>5040</v>
      </c>
    </row>
    <row r="100" spans="1:11" x14ac:dyDescent="0.3">
      <c r="A100" t="s">
        <v>671</v>
      </c>
      <c r="B100">
        <v>375</v>
      </c>
      <c r="C100">
        <v>172</v>
      </c>
      <c r="D100">
        <v>4961</v>
      </c>
      <c r="E100" s="34">
        <v>0</v>
      </c>
      <c r="F100" s="34">
        <v>0</v>
      </c>
      <c r="G100" s="34">
        <v>1</v>
      </c>
      <c r="H100" s="34" t="s">
        <v>629</v>
      </c>
      <c r="I100" s="34" t="s">
        <v>629</v>
      </c>
      <c r="J100" t="s">
        <v>630</v>
      </c>
      <c r="K100">
        <v>375</v>
      </c>
    </row>
    <row r="101" spans="1:11" x14ac:dyDescent="0.3">
      <c r="A101" t="s">
        <v>671</v>
      </c>
      <c r="B101">
        <v>1500</v>
      </c>
      <c r="C101">
        <v>157</v>
      </c>
      <c r="D101">
        <v>5347</v>
      </c>
      <c r="E101" s="34">
        <v>6.6529690000000002E-2</v>
      </c>
      <c r="F101" s="34">
        <v>0.11301729100000001</v>
      </c>
      <c r="G101" s="34">
        <v>1.0687930000000001</v>
      </c>
      <c r="H101" s="34">
        <v>0.86194511299999998</v>
      </c>
      <c r="I101" s="34">
        <v>1.34240677</v>
      </c>
      <c r="J101" t="s">
        <v>630</v>
      </c>
      <c r="K101">
        <v>1500</v>
      </c>
    </row>
    <row r="102" spans="1:11" x14ac:dyDescent="0.3">
      <c r="A102" t="s">
        <v>672</v>
      </c>
      <c r="B102">
        <v>1050</v>
      </c>
      <c r="C102">
        <v>45</v>
      </c>
      <c r="D102">
        <v>560</v>
      </c>
      <c r="E102" s="34">
        <v>0</v>
      </c>
      <c r="F102" s="34">
        <v>0</v>
      </c>
      <c r="G102" s="34">
        <v>1</v>
      </c>
      <c r="H102" s="34" t="s">
        <v>629</v>
      </c>
      <c r="I102" s="34" t="s">
        <v>629</v>
      </c>
      <c r="J102" t="s">
        <v>630</v>
      </c>
      <c r="K102">
        <v>1050</v>
      </c>
    </row>
    <row r="103" spans="1:11" x14ac:dyDescent="0.3">
      <c r="A103" t="s">
        <v>672</v>
      </c>
      <c r="B103">
        <v>4500</v>
      </c>
      <c r="C103">
        <v>49</v>
      </c>
      <c r="D103">
        <v>922</v>
      </c>
      <c r="E103" s="34">
        <v>-0.25390515000000002</v>
      </c>
      <c r="F103" s="34">
        <v>0.20636016099999999</v>
      </c>
      <c r="G103" s="34">
        <v>0.77576500000000004</v>
      </c>
      <c r="H103" s="34">
        <v>0.51818158000000003</v>
      </c>
      <c r="I103" s="34">
        <v>1.1635809500000001</v>
      </c>
      <c r="J103" t="s">
        <v>630</v>
      </c>
      <c r="K103">
        <v>4500</v>
      </c>
    </row>
    <row r="104" spans="1:11" x14ac:dyDescent="0.3">
      <c r="A104" t="s">
        <v>673</v>
      </c>
      <c r="B104">
        <v>53</v>
      </c>
      <c r="C104">
        <v>146</v>
      </c>
      <c r="D104">
        <v>1435</v>
      </c>
      <c r="E104" s="34">
        <v>0</v>
      </c>
      <c r="F104" s="34">
        <v>0</v>
      </c>
      <c r="G104" s="34">
        <v>1</v>
      </c>
      <c r="H104" s="34" t="s">
        <v>629</v>
      </c>
      <c r="I104" s="34" t="s">
        <v>629</v>
      </c>
      <c r="J104" t="s">
        <v>630</v>
      </c>
      <c r="K104">
        <v>53</v>
      </c>
    </row>
    <row r="105" spans="1:11" x14ac:dyDescent="0.3">
      <c r="A105" t="s">
        <v>673</v>
      </c>
      <c r="B105">
        <v>1102</v>
      </c>
      <c r="C105">
        <v>139</v>
      </c>
      <c r="D105">
        <v>1370</v>
      </c>
      <c r="E105" s="34">
        <v>4.4408900000000002E-16</v>
      </c>
      <c r="F105" s="34">
        <v>0.119649963</v>
      </c>
      <c r="G105" s="34">
        <v>1.0000000000000004</v>
      </c>
      <c r="H105" s="34">
        <v>0.78909959612676384</v>
      </c>
      <c r="I105" s="34">
        <v>1.2613279807762769</v>
      </c>
      <c r="J105" t="s">
        <v>630</v>
      </c>
      <c r="K105">
        <v>1102</v>
      </c>
    </row>
    <row r="106" spans="1:11" x14ac:dyDescent="0.3">
      <c r="A106" t="s">
        <v>674</v>
      </c>
      <c r="B106">
        <v>188</v>
      </c>
      <c r="C106">
        <v>33</v>
      </c>
      <c r="D106">
        <v>44</v>
      </c>
      <c r="E106" s="34">
        <v>0</v>
      </c>
      <c r="F106" s="34">
        <v>0</v>
      </c>
      <c r="G106" s="34">
        <v>1</v>
      </c>
      <c r="H106" s="34" t="s">
        <v>629</v>
      </c>
      <c r="I106" s="34" t="s">
        <v>629</v>
      </c>
      <c r="J106" t="s">
        <v>630</v>
      </c>
      <c r="K106">
        <v>188</v>
      </c>
    </row>
    <row r="107" spans="1:11" x14ac:dyDescent="0.3">
      <c r="A107" t="s">
        <v>674</v>
      </c>
      <c r="B107">
        <v>1500</v>
      </c>
      <c r="C107">
        <v>11</v>
      </c>
      <c r="D107">
        <v>40</v>
      </c>
      <c r="E107" s="34">
        <v>-1.0601611019999999</v>
      </c>
      <c r="F107" s="34">
        <v>0.44007979699999999</v>
      </c>
      <c r="G107" s="34">
        <v>0.34639999999999999</v>
      </c>
      <c r="H107" s="34">
        <v>0.1414</v>
      </c>
      <c r="I107" s="34">
        <v>0.79369999999999996</v>
      </c>
      <c r="J107" t="s">
        <v>630</v>
      </c>
      <c r="K107">
        <v>1500</v>
      </c>
    </row>
    <row r="108" spans="1:11" x14ac:dyDescent="0.3">
      <c r="A108" t="s">
        <v>675</v>
      </c>
      <c r="B108">
        <v>0</v>
      </c>
      <c r="C108">
        <v>85</v>
      </c>
      <c r="D108">
        <v>1707</v>
      </c>
      <c r="E108" s="34">
        <v>0</v>
      </c>
      <c r="F108" s="34">
        <v>0</v>
      </c>
      <c r="G108" s="34">
        <v>1</v>
      </c>
      <c r="H108" s="34" t="s">
        <v>629</v>
      </c>
      <c r="I108" s="34" t="s">
        <v>629</v>
      </c>
      <c r="J108" t="s">
        <v>630</v>
      </c>
      <c r="K108">
        <v>0</v>
      </c>
    </row>
    <row r="109" spans="1:11" x14ac:dyDescent="0.3">
      <c r="A109" t="s">
        <v>675</v>
      </c>
      <c r="B109">
        <v>480</v>
      </c>
      <c r="C109">
        <v>79</v>
      </c>
      <c r="D109">
        <v>2508</v>
      </c>
      <c r="E109" s="34">
        <v>-0.46168371600000002</v>
      </c>
      <c r="F109" s="34">
        <v>1.2174486680000001</v>
      </c>
      <c r="G109" s="34">
        <v>0.630221637</v>
      </c>
      <c r="H109" s="34">
        <v>6.0053646000000002E-2</v>
      </c>
      <c r="I109" s="34">
        <v>7.0984876909999999</v>
      </c>
      <c r="J109" t="s">
        <v>630</v>
      </c>
      <c r="K109">
        <v>480</v>
      </c>
    </row>
    <row r="110" spans="1:11" x14ac:dyDescent="0.3">
      <c r="A110" t="s">
        <v>676</v>
      </c>
      <c r="B110">
        <v>315</v>
      </c>
      <c r="C110">
        <v>98</v>
      </c>
      <c r="D110">
        <v>641</v>
      </c>
      <c r="E110" s="34">
        <v>0</v>
      </c>
      <c r="F110" s="34">
        <v>0</v>
      </c>
      <c r="G110" s="34">
        <v>1</v>
      </c>
      <c r="H110" s="34" t="s">
        <v>629</v>
      </c>
      <c r="I110" s="34" t="s">
        <v>629</v>
      </c>
      <c r="J110" t="s">
        <v>630</v>
      </c>
      <c r="K110">
        <v>315</v>
      </c>
    </row>
    <row r="111" spans="1:11" x14ac:dyDescent="0.3">
      <c r="A111" t="s">
        <v>676</v>
      </c>
      <c r="B111">
        <v>900</v>
      </c>
      <c r="C111">
        <v>68</v>
      </c>
      <c r="D111">
        <v>1007</v>
      </c>
      <c r="E111" s="34">
        <v>-0.45815838800000003</v>
      </c>
      <c r="F111" s="34">
        <v>0.173685321</v>
      </c>
      <c r="G111" s="34">
        <v>0.63244729600000005</v>
      </c>
      <c r="H111" s="34">
        <v>0.45310099999999998</v>
      </c>
      <c r="I111" s="34">
        <v>0.89512333700000002</v>
      </c>
      <c r="J111" t="s">
        <v>630</v>
      </c>
      <c r="K111">
        <v>900</v>
      </c>
    </row>
    <row r="112" spans="1:11" x14ac:dyDescent="0.3">
      <c r="A112" t="s">
        <v>677</v>
      </c>
      <c r="B112">
        <v>90</v>
      </c>
      <c r="C112">
        <v>288</v>
      </c>
      <c r="D112">
        <v>19728</v>
      </c>
      <c r="E112" s="34">
        <v>0</v>
      </c>
      <c r="F112" s="34">
        <v>0</v>
      </c>
      <c r="G112" s="34">
        <v>1</v>
      </c>
      <c r="H112" s="34" t="s">
        <v>629</v>
      </c>
      <c r="I112" s="34" t="s">
        <v>629</v>
      </c>
      <c r="J112" t="s">
        <v>630</v>
      </c>
      <c r="K112">
        <v>90</v>
      </c>
    </row>
    <row r="113" spans="1:11" x14ac:dyDescent="0.3">
      <c r="A113" t="s">
        <v>677</v>
      </c>
      <c r="B113">
        <v>810</v>
      </c>
      <c r="C113">
        <v>71</v>
      </c>
      <c r="D113">
        <v>9188</v>
      </c>
      <c r="E113" s="34">
        <v>-0.209537898</v>
      </c>
      <c r="F113" s="34">
        <v>0.13681242599999999</v>
      </c>
      <c r="G113" s="34">
        <v>0.81095890541040216</v>
      </c>
      <c r="H113" s="34">
        <v>0.62146911393998283</v>
      </c>
      <c r="I113" s="34">
        <v>1.0596041386537918</v>
      </c>
      <c r="J113" t="s">
        <v>630</v>
      </c>
      <c r="K113">
        <v>810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CA183-7E7E-4C46-A417-C307D9578FCE}">
  <dimension ref="A1:K68"/>
  <sheetViews>
    <sheetView workbookViewId="0">
      <selection activeCell="N19" sqref="N19"/>
    </sheetView>
  </sheetViews>
  <sheetFormatPr defaultRowHeight="14.4" x14ac:dyDescent="0.3"/>
  <sheetData>
    <row r="1" spans="1:11" x14ac:dyDescent="0.3">
      <c r="A1" s="37" t="s">
        <v>617</v>
      </c>
      <c r="B1" s="38" t="s">
        <v>618</v>
      </c>
      <c r="C1" s="38" t="s">
        <v>619</v>
      </c>
      <c r="D1" s="38" t="s">
        <v>620</v>
      </c>
      <c r="E1" s="39" t="s">
        <v>621</v>
      </c>
      <c r="F1" s="40" t="s">
        <v>622</v>
      </c>
      <c r="G1" s="39" t="s">
        <v>623</v>
      </c>
      <c r="H1" s="39" t="s">
        <v>624</v>
      </c>
      <c r="I1" s="39" t="s">
        <v>625</v>
      </c>
      <c r="J1" s="37" t="s">
        <v>626</v>
      </c>
      <c r="K1" s="38" t="s">
        <v>627</v>
      </c>
    </row>
    <row r="2" spans="1:11" x14ac:dyDescent="0.3">
      <c r="A2" s="32" t="s">
        <v>631</v>
      </c>
      <c r="B2" s="38">
        <v>52</v>
      </c>
      <c r="C2" s="38">
        <v>49</v>
      </c>
      <c r="D2" s="38">
        <v>352</v>
      </c>
      <c r="E2" s="39">
        <v>0</v>
      </c>
      <c r="F2" s="40">
        <v>0</v>
      </c>
      <c r="G2" s="39">
        <v>1</v>
      </c>
      <c r="H2" s="39" t="s">
        <v>629</v>
      </c>
      <c r="I2" s="39" t="s">
        <v>629</v>
      </c>
      <c r="J2" s="37" t="s">
        <v>630</v>
      </c>
      <c r="K2" s="38">
        <v>52</v>
      </c>
    </row>
    <row r="3" spans="1:11" x14ac:dyDescent="0.3">
      <c r="A3" s="32" t="s">
        <v>631</v>
      </c>
      <c r="B3" s="38">
        <v>350</v>
      </c>
      <c r="C3" s="38">
        <v>188</v>
      </c>
      <c r="D3" s="38">
        <v>2231</v>
      </c>
      <c r="E3" s="41">
        <v>-0.43037156999999998</v>
      </c>
      <c r="F3" s="42">
        <v>0.180628395</v>
      </c>
      <c r="G3" s="39">
        <v>0.65026742899297674</v>
      </c>
      <c r="H3" s="39">
        <v>0.45168793907865601</v>
      </c>
      <c r="I3" s="39">
        <v>0.91695174648901201</v>
      </c>
      <c r="J3" s="37" t="s">
        <v>630</v>
      </c>
      <c r="K3" s="38">
        <v>350</v>
      </c>
    </row>
    <row r="4" spans="1:11" x14ac:dyDescent="0.3">
      <c r="A4" s="32" t="s">
        <v>631</v>
      </c>
      <c r="B4" s="38">
        <v>600</v>
      </c>
      <c r="C4" s="38">
        <v>8</v>
      </c>
      <c r="D4" s="38">
        <v>296</v>
      </c>
      <c r="E4" s="41">
        <v>-1.0216512499999999</v>
      </c>
      <c r="F4" s="42">
        <v>0.37521728300000001</v>
      </c>
      <c r="G4" s="39">
        <v>0.36</v>
      </c>
      <c r="H4" s="39">
        <v>0.17</v>
      </c>
      <c r="I4" s="39">
        <v>0.74</v>
      </c>
      <c r="J4" s="37" t="s">
        <v>630</v>
      </c>
      <c r="K4" s="38">
        <v>600</v>
      </c>
    </row>
    <row r="5" spans="1:11" x14ac:dyDescent="0.3">
      <c r="A5" s="32" t="s">
        <v>631</v>
      </c>
      <c r="B5" s="38">
        <v>1200</v>
      </c>
      <c r="C5" s="38">
        <v>27</v>
      </c>
      <c r="D5" s="38">
        <v>255</v>
      </c>
      <c r="E5" s="41">
        <v>-0.32850406999999998</v>
      </c>
      <c r="F5" s="42">
        <v>0.27202842500000002</v>
      </c>
      <c r="G5" s="39">
        <v>0.72</v>
      </c>
      <c r="H5" s="39">
        <v>0.42</v>
      </c>
      <c r="I5" s="39">
        <v>1.22</v>
      </c>
      <c r="J5" s="37" t="s">
        <v>630</v>
      </c>
      <c r="K5" s="38">
        <v>1200</v>
      </c>
    </row>
    <row r="6" spans="1:11" x14ac:dyDescent="0.3">
      <c r="A6" s="32" t="s">
        <v>649</v>
      </c>
      <c r="B6" s="38">
        <v>0</v>
      </c>
      <c r="C6" s="38">
        <v>145</v>
      </c>
      <c r="D6" s="38">
        <v>3413</v>
      </c>
      <c r="E6" s="39">
        <v>0</v>
      </c>
      <c r="F6" s="40">
        <v>0</v>
      </c>
      <c r="G6" s="39">
        <v>1</v>
      </c>
      <c r="H6" s="39" t="s">
        <v>629</v>
      </c>
      <c r="I6" s="39" t="s">
        <v>629</v>
      </c>
      <c r="J6" s="37" t="s">
        <v>630</v>
      </c>
      <c r="K6" s="38">
        <v>0</v>
      </c>
    </row>
    <row r="7" spans="1:11" x14ac:dyDescent="0.3">
      <c r="A7" s="32" t="s">
        <v>649</v>
      </c>
      <c r="B7" s="38">
        <v>600</v>
      </c>
      <c r="C7" s="38">
        <v>32</v>
      </c>
      <c r="D7" s="38">
        <v>1309</v>
      </c>
      <c r="E7" s="41">
        <v>-0.51082561999999998</v>
      </c>
      <c r="F7" s="42">
        <v>0.19483794600000001</v>
      </c>
      <c r="G7" s="39">
        <v>0.6</v>
      </c>
      <c r="H7" s="39">
        <v>0.41</v>
      </c>
      <c r="I7" s="39">
        <v>0.88</v>
      </c>
      <c r="J7" s="37" t="s">
        <v>630</v>
      </c>
      <c r="K7" s="38">
        <v>600</v>
      </c>
    </row>
    <row r="8" spans="1:11" x14ac:dyDescent="0.3">
      <c r="A8" s="32" t="s">
        <v>649</v>
      </c>
      <c r="B8" s="38">
        <v>1800</v>
      </c>
      <c r="C8" s="38">
        <v>7</v>
      </c>
      <c r="D8" s="38">
        <v>223</v>
      </c>
      <c r="E8" s="41">
        <v>-0.26136475999999997</v>
      </c>
      <c r="F8" s="42">
        <v>0.38611126000000001</v>
      </c>
      <c r="G8" s="39">
        <v>0.77</v>
      </c>
      <c r="H8" s="39">
        <v>0.35</v>
      </c>
      <c r="I8" s="39">
        <v>1.59</v>
      </c>
      <c r="J8" s="37" t="s">
        <v>630</v>
      </c>
      <c r="K8" s="38">
        <v>1800</v>
      </c>
    </row>
    <row r="9" spans="1:11" x14ac:dyDescent="0.3">
      <c r="A9" s="32" t="s">
        <v>632</v>
      </c>
      <c r="B9" s="38">
        <v>0</v>
      </c>
      <c r="C9" s="38">
        <v>27</v>
      </c>
      <c r="D9" s="38">
        <v>507</v>
      </c>
      <c r="E9" s="39">
        <v>0</v>
      </c>
      <c r="F9" s="40">
        <v>0</v>
      </c>
      <c r="G9" s="39">
        <v>1</v>
      </c>
      <c r="H9" s="39" t="s">
        <v>629</v>
      </c>
      <c r="I9" s="39" t="s">
        <v>629</v>
      </c>
      <c r="J9" s="37" t="s">
        <v>630</v>
      </c>
      <c r="K9" s="38">
        <v>0</v>
      </c>
    </row>
    <row r="10" spans="1:11" x14ac:dyDescent="0.3">
      <c r="A10" s="32" t="s">
        <v>632</v>
      </c>
      <c r="B10" s="38">
        <v>500</v>
      </c>
      <c r="C10" s="38">
        <v>30</v>
      </c>
      <c r="D10" s="38">
        <v>507</v>
      </c>
      <c r="E10" s="41">
        <v>0.10974946300000001</v>
      </c>
      <c r="F10" s="42">
        <v>0.237512475</v>
      </c>
      <c r="G10" s="39">
        <v>1.1159984369334768</v>
      </c>
      <c r="H10" s="39">
        <v>0.69642361013016651</v>
      </c>
      <c r="I10" s="39">
        <v>1.7669444127631611</v>
      </c>
      <c r="J10" s="37" t="s">
        <v>630</v>
      </c>
      <c r="K10" s="38">
        <v>500</v>
      </c>
    </row>
    <row r="11" spans="1:11" x14ac:dyDescent="0.3">
      <c r="A11" s="32" t="s">
        <v>632</v>
      </c>
      <c r="B11" s="38">
        <v>1400</v>
      </c>
      <c r="C11" s="38">
        <v>32</v>
      </c>
      <c r="D11" s="38">
        <v>507</v>
      </c>
      <c r="E11" s="41">
        <v>0.15193447199999999</v>
      </c>
      <c r="F11" s="42">
        <v>0.336175106</v>
      </c>
      <c r="G11" s="39">
        <v>1.1640839535053211</v>
      </c>
      <c r="H11" s="39">
        <v>0.59727906969360445</v>
      </c>
      <c r="I11" s="39">
        <v>2.2309680503173124</v>
      </c>
      <c r="J11" s="37" t="s">
        <v>630</v>
      </c>
      <c r="K11" s="38">
        <v>1400</v>
      </c>
    </row>
    <row r="12" spans="1:11" x14ac:dyDescent="0.3">
      <c r="A12" s="32" t="s">
        <v>650</v>
      </c>
      <c r="B12" s="38">
        <v>180</v>
      </c>
      <c r="C12" s="38">
        <v>31</v>
      </c>
      <c r="D12" s="38">
        <v>408</v>
      </c>
      <c r="E12" s="39">
        <v>0</v>
      </c>
      <c r="F12" s="40">
        <v>0</v>
      </c>
      <c r="G12" s="39">
        <v>1</v>
      </c>
      <c r="H12" s="39" t="s">
        <v>629</v>
      </c>
      <c r="I12" s="39" t="s">
        <v>629</v>
      </c>
      <c r="J12" s="37" t="s">
        <v>630</v>
      </c>
      <c r="K12" s="38">
        <v>180</v>
      </c>
    </row>
    <row r="13" spans="1:11" x14ac:dyDescent="0.3">
      <c r="A13" s="32" t="s">
        <v>650</v>
      </c>
      <c r="B13" s="38">
        <v>930</v>
      </c>
      <c r="C13" s="38">
        <v>32</v>
      </c>
      <c r="D13" s="38">
        <v>408</v>
      </c>
      <c r="E13" s="41">
        <v>0</v>
      </c>
      <c r="F13" s="42">
        <v>0.48446618800000002</v>
      </c>
      <c r="G13" s="39">
        <v>1</v>
      </c>
      <c r="H13" s="39">
        <v>0.38691365401851369</v>
      </c>
      <c r="I13" s="39">
        <v>2.2643253234751715</v>
      </c>
      <c r="J13" s="37" t="s">
        <v>630</v>
      </c>
      <c r="K13" s="38">
        <v>930</v>
      </c>
    </row>
    <row r="14" spans="1:11" x14ac:dyDescent="0.3">
      <c r="A14" s="32" t="s">
        <v>650</v>
      </c>
      <c r="B14" s="38">
        <v>3000</v>
      </c>
      <c r="C14" s="38">
        <v>22</v>
      </c>
      <c r="D14" s="33">
        <v>408</v>
      </c>
      <c r="E14" s="36">
        <v>-0.37106368000000001</v>
      </c>
      <c r="F14" s="36">
        <v>0.53459551000000005</v>
      </c>
      <c r="G14" s="35">
        <v>0.69</v>
      </c>
      <c r="H14" s="39">
        <v>0.23</v>
      </c>
      <c r="I14" s="39">
        <v>1.87</v>
      </c>
      <c r="J14" s="37" t="s">
        <v>630</v>
      </c>
      <c r="K14" s="38">
        <v>3000</v>
      </c>
    </row>
    <row r="15" spans="1:11" x14ac:dyDescent="0.3">
      <c r="A15" s="32" t="s">
        <v>633</v>
      </c>
      <c r="B15" s="38">
        <v>672</v>
      </c>
      <c r="C15" s="38">
        <v>455</v>
      </c>
      <c r="D15" s="33">
        <v>6882</v>
      </c>
      <c r="E15" s="35">
        <v>0</v>
      </c>
      <c r="F15" s="35">
        <v>0</v>
      </c>
      <c r="G15" s="35">
        <v>1</v>
      </c>
      <c r="H15" s="39" t="s">
        <v>629</v>
      </c>
      <c r="I15" s="39" t="s">
        <v>629</v>
      </c>
      <c r="J15" s="37" t="s">
        <v>630</v>
      </c>
      <c r="K15" s="38">
        <v>672</v>
      </c>
    </row>
    <row r="16" spans="1:11" x14ac:dyDescent="0.3">
      <c r="A16" s="32" t="s">
        <v>633</v>
      </c>
      <c r="B16" s="38">
        <v>1330</v>
      </c>
      <c r="C16" s="38">
        <v>460</v>
      </c>
      <c r="D16" s="33">
        <v>6882</v>
      </c>
      <c r="E16" s="43">
        <v>9.60958934766332E-3</v>
      </c>
      <c r="F16" s="43">
        <v>7.0142324833168554E-2</v>
      </c>
      <c r="G16" s="35">
        <v>0.97</v>
      </c>
      <c r="H16" s="39">
        <v>0.85</v>
      </c>
      <c r="I16" s="39">
        <v>1.1100000000000001</v>
      </c>
      <c r="J16" s="37" t="s">
        <v>630</v>
      </c>
      <c r="K16" s="38">
        <v>1330</v>
      </c>
    </row>
    <row r="17" spans="1:11" x14ac:dyDescent="0.3">
      <c r="A17" s="32" t="s">
        <v>633</v>
      </c>
      <c r="B17" s="38">
        <v>2332</v>
      </c>
      <c r="C17" s="38">
        <v>460</v>
      </c>
      <c r="D17" s="33">
        <v>6875</v>
      </c>
      <c r="E17" s="43">
        <v>-3.9458632479405037E-2</v>
      </c>
      <c r="F17" s="43">
        <v>6.9498841883938164E-2</v>
      </c>
      <c r="G17" s="35">
        <v>0.9</v>
      </c>
      <c r="H17" s="39">
        <v>0.79</v>
      </c>
      <c r="I17" s="39">
        <v>1.03</v>
      </c>
      <c r="J17" s="37" t="s">
        <v>630</v>
      </c>
      <c r="K17" s="38">
        <v>2332</v>
      </c>
    </row>
    <row r="18" spans="1:11" x14ac:dyDescent="0.3">
      <c r="A18" s="32" t="s">
        <v>651</v>
      </c>
      <c r="B18" s="38">
        <v>0</v>
      </c>
      <c r="C18" s="38">
        <v>81</v>
      </c>
      <c r="D18" s="38">
        <v>491</v>
      </c>
      <c r="E18" s="39">
        <v>0</v>
      </c>
      <c r="F18" s="40">
        <v>0</v>
      </c>
      <c r="G18" s="39">
        <v>1</v>
      </c>
      <c r="H18" s="39" t="s">
        <v>629</v>
      </c>
      <c r="I18" s="39" t="s">
        <v>629</v>
      </c>
      <c r="J18" s="37" t="s">
        <v>630</v>
      </c>
      <c r="K18" s="38">
        <v>0</v>
      </c>
    </row>
    <row r="19" spans="1:11" x14ac:dyDescent="0.3">
      <c r="A19" s="32" t="s">
        <v>651</v>
      </c>
      <c r="B19" s="38">
        <v>720</v>
      </c>
      <c r="C19" s="38">
        <v>126</v>
      </c>
      <c r="D19" s="38">
        <v>1384</v>
      </c>
      <c r="E19" s="41">
        <v>-0.31652402000000002</v>
      </c>
      <c r="F19" s="42">
        <v>0.135051486</v>
      </c>
      <c r="G19" s="39">
        <v>0.7286775106354324</v>
      </c>
      <c r="H19" s="39">
        <v>0.56070552444675448</v>
      </c>
      <c r="I19" s="39">
        <v>0.95203108139523762</v>
      </c>
      <c r="J19" s="37" t="s">
        <v>630</v>
      </c>
      <c r="K19" s="38">
        <v>720</v>
      </c>
    </row>
    <row r="20" spans="1:11" x14ac:dyDescent="0.3">
      <c r="A20" s="32" t="s">
        <v>651</v>
      </c>
      <c r="B20" s="38">
        <v>1920</v>
      </c>
      <c r="C20" s="38">
        <v>89</v>
      </c>
      <c r="D20" s="38">
        <v>1672</v>
      </c>
      <c r="E20" s="41">
        <v>-0.57855942000000005</v>
      </c>
      <c r="F20" s="42">
        <v>0.15979283499999999</v>
      </c>
      <c r="G20" s="39">
        <v>0.56070552444675448</v>
      </c>
      <c r="H20" s="39">
        <v>0.41042620071219638</v>
      </c>
      <c r="I20" s="39">
        <v>0.76784204782559873</v>
      </c>
      <c r="J20" s="37" t="s">
        <v>630</v>
      </c>
      <c r="K20" s="38">
        <v>1920</v>
      </c>
    </row>
    <row r="21" spans="1:11" x14ac:dyDescent="0.3">
      <c r="A21" s="32" t="s">
        <v>634</v>
      </c>
      <c r="B21" s="38">
        <v>138</v>
      </c>
      <c r="C21" s="38">
        <v>73</v>
      </c>
      <c r="D21" s="38">
        <v>798</v>
      </c>
      <c r="E21" s="39">
        <v>0</v>
      </c>
      <c r="F21" s="40">
        <v>0</v>
      </c>
      <c r="G21" s="39">
        <v>1</v>
      </c>
      <c r="H21" s="39" t="s">
        <v>629</v>
      </c>
      <c r="I21" s="39" t="s">
        <v>629</v>
      </c>
      <c r="J21" s="37" t="s">
        <v>630</v>
      </c>
      <c r="K21" s="38">
        <v>138</v>
      </c>
    </row>
    <row r="22" spans="1:11" x14ac:dyDescent="0.3">
      <c r="A22" s="32" t="s">
        <v>634</v>
      </c>
      <c r="B22" s="38">
        <v>528</v>
      </c>
      <c r="C22" s="38">
        <v>62</v>
      </c>
      <c r="D22" s="38">
        <v>798</v>
      </c>
      <c r="E22" s="39">
        <v>-0.14454886</v>
      </c>
      <c r="F22" s="40">
        <v>0.16585896899999999</v>
      </c>
      <c r="G22" s="39">
        <v>0.86541299999999999</v>
      </c>
      <c r="H22" s="39">
        <v>0.62077592100000001</v>
      </c>
      <c r="I22" s="39">
        <v>1.1893204100000001</v>
      </c>
      <c r="J22" s="37" t="s">
        <v>630</v>
      </c>
      <c r="K22" s="38">
        <v>528</v>
      </c>
    </row>
    <row r="23" spans="1:11" x14ac:dyDescent="0.3">
      <c r="A23" s="32" t="s">
        <v>634</v>
      </c>
      <c r="B23" s="38">
        <v>5040</v>
      </c>
      <c r="C23" s="38">
        <v>73</v>
      </c>
      <c r="D23" s="38">
        <v>798</v>
      </c>
      <c r="E23" s="39">
        <v>-3.9030790000000003E-2</v>
      </c>
      <c r="F23" s="40">
        <v>0.161898443</v>
      </c>
      <c r="G23" s="39">
        <v>0.96172100000000005</v>
      </c>
      <c r="H23" s="39">
        <v>0.69966541100000001</v>
      </c>
      <c r="I23" s="39">
        <v>1.31981141</v>
      </c>
      <c r="J23" s="37" t="s">
        <v>630</v>
      </c>
      <c r="K23" s="38">
        <v>5040</v>
      </c>
    </row>
    <row r="24" spans="1:11" x14ac:dyDescent="0.3">
      <c r="A24" s="32" t="s">
        <v>635</v>
      </c>
      <c r="B24" s="38">
        <v>0</v>
      </c>
      <c r="C24" s="38">
        <v>30</v>
      </c>
      <c r="D24" s="38">
        <v>423</v>
      </c>
      <c r="E24" s="39">
        <v>0</v>
      </c>
      <c r="F24" s="40">
        <v>0</v>
      </c>
      <c r="G24" s="39">
        <v>1</v>
      </c>
      <c r="H24" s="39" t="s">
        <v>629</v>
      </c>
      <c r="I24" s="39" t="s">
        <v>629</v>
      </c>
      <c r="J24" s="37" t="s">
        <v>630</v>
      </c>
      <c r="K24" s="38">
        <v>0</v>
      </c>
    </row>
    <row r="25" spans="1:11" x14ac:dyDescent="0.3">
      <c r="A25" s="32" t="s">
        <v>635</v>
      </c>
      <c r="B25" s="38">
        <v>158</v>
      </c>
      <c r="C25" s="38">
        <v>12</v>
      </c>
      <c r="D25" s="38">
        <v>181</v>
      </c>
      <c r="E25" s="41">
        <v>-3.8348729999999998E-2</v>
      </c>
      <c r="F25" s="42">
        <v>0.417854065</v>
      </c>
      <c r="G25" s="39">
        <v>0.9623772699626344</v>
      </c>
      <c r="H25" s="39">
        <v>0.41539153915389249</v>
      </c>
      <c r="I25" s="39">
        <v>2.1371094650538041</v>
      </c>
      <c r="J25" s="37" t="s">
        <v>630</v>
      </c>
      <c r="K25" s="38">
        <v>158</v>
      </c>
    </row>
    <row r="26" spans="1:11" x14ac:dyDescent="0.3">
      <c r="A26" s="32" t="s">
        <v>635</v>
      </c>
      <c r="B26" s="38">
        <v>630</v>
      </c>
      <c r="C26" s="38">
        <v>33</v>
      </c>
      <c r="D26" s="38">
        <v>558</v>
      </c>
      <c r="E26" s="41">
        <v>-0.31471073999999999</v>
      </c>
      <c r="F26" s="42">
        <v>0.31030492999999998</v>
      </c>
      <c r="G26" s="39">
        <v>0.73</v>
      </c>
      <c r="H26" s="39">
        <v>0.4</v>
      </c>
      <c r="I26" s="39">
        <v>1.35</v>
      </c>
      <c r="J26" s="37" t="s">
        <v>630</v>
      </c>
      <c r="K26" s="38">
        <v>630</v>
      </c>
    </row>
    <row r="27" spans="1:11" x14ac:dyDescent="0.3">
      <c r="A27" s="32" t="s">
        <v>635</v>
      </c>
      <c r="B27" s="38">
        <v>1080</v>
      </c>
      <c r="C27" s="38">
        <v>19</v>
      </c>
      <c r="D27" s="38">
        <v>405</v>
      </c>
      <c r="E27" s="41">
        <v>-8.3381609999999995E-2</v>
      </c>
      <c r="F27" s="42">
        <v>0.33390502500000002</v>
      </c>
      <c r="G27" s="39">
        <v>0.92</v>
      </c>
      <c r="H27" s="39">
        <v>0.47</v>
      </c>
      <c r="I27" s="39">
        <v>1.74</v>
      </c>
      <c r="J27" s="37" t="s">
        <v>630</v>
      </c>
      <c r="K27" s="38">
        <v>1080</v>
      </c>
    </row>
    <row r="28" spans="1:11" x14ac:dyDescent="0.3">
      <c r="A28" s="32" t="s">
        <v>636</v>
      </c>
      <c r="B28" s="38">
        <v>0</v>
      </c>
      <c r="C28" s="38">
        <v>80</v>
      </c>
      <c r="D28" s="38">
        <v>790</v>
      </c>
      <c r="E28" s="39">
        <v>0</v>
      </c>
      <c r="F28" s="40">
        <v>0</v>
      </c>
      <c r="G28" s="39">
        <v>1</v>
      </c>
      <c r="H28" s="39" t="s">
        <v>629</v>
      </c>
      <c r="I28" s="39" t="s">
        <v>629</v>
      </c>
      <c r="J28" s="37" t="s">
        <v>630</v>
      </c>
      <c r="K28" s="38">
        <v>0</v>
      </c>
    </row>
    <row r="29" spans="1:11" x14ac:dyDescent="0.3">
      <c r="A29" s="32" t="s">
        <v>636</v>
      </c>
      <c r="B29" s="38">
        <v>158</v>
      </c>
      <c r="C29" s="38">
        <v>16</v>
      </c>
      <c r="D29" s="38">
        <v>332</v>
      </c>
      <c r="E29" s="41">
        <v>-0.43892096000000003</v>
      </c>
      <c r="F29" s="42">
        <v>0.33274395400000001</v>
      </c>
      <c r="G29" s="39">
        <v>0.64473173598250433</v>
      </c>
      <c r="H29" s="39">
        <v>0.33402696100604068</v>
      </c>
      <c r="I29" s="39">
        <v>1.2309949319818887</v>
      </c>
      <c r="J29" s="37" t="s">
        <v>630</v>
      </c>
      <c r="K29" s="38">
        <v>158</v>
      </c>
    </row>
    <row r="30" spans="1:11" x14ac:dyDescent="0.3">
      <c r="A30" s="32" t="s">
        <v>636</v>
      </c>
      <c r="B30" s="38">
        <v>630</v>
      </c>
      <c r="C30" s="38">
        <v>46</v>
      </c>
      <c r="D30" s="38">
        <v>881</v>
      </c>
      <c r="E30" s="41">
        <v>-0.12783337</v>
      </c>
      <c r="F30" s="42">
        <v>0.22183765799999999</v>
      </c>
      <c r="G30" s="39">
        <v>0.88</v>
      </c>
      <c r="H30" s="39">
        <v>0.56999999999999995</v>
      </c>
      <c r="I30" s="39">
        <v>1.36</v>
      </c>
      <c r="J30" s="37" t="s">
        <v>630</v>
      </c>
      <c r="K30" s="38">
        <v>630</v>
      </c>
    </row>
    <row r="31" spans="1:11" x14ac:dyDescent="0.3">
      <c r="A31" s="32" t="s">
        <v>636</v>
      </c>
      <c r="B31" s="38">
        <v>1080</v>
      </c>
      <c r="C31" s="38">
        <v>12</v>
      </c>
      <c r="D31" s="38">
        <v>357</v>
      </c>
      <c r="E31" s="41">
        <v>-0.56211891999999997</v>
      </c>
      <c r="F31" s="42">
        <v>0.38801708000000001</v>
      </c>
      <c r="G31" s="39">
        <v>0.56999999999999995</v>
      </c>
      <c r="H31" s="39">
        <v>0.26</v>
      </c>
      <c r="I31" s="39">
        <v>1.19</v>
      </c>
      <c r="J31" s="37" t="s">
        <v>630</v>
      </c>
      <c r="K31" s="38">
        <v>1080</v>
      </c>
    </row>
    <row r="32" spans="1:11" x14ac:dyDescent="0.3">
      <c r="A32" s="32" t="s">
        <v>652</v>
      </c>
      <c r="B32" s="38">
        <v>0</v>
      </c>
      <c r="C32" s="38">
        <v>59</v>
      </c>
      <c r="D32" s="38">
        <v>790</v>
      </c>
      <c r="E32" s="39">
        <v>0</v>
      </c>
      <c r="F32" s="40">
        <v>0</v>
      </c>
      <c r="G32" s="39">
        <v>1</v>
      </c>
      <c r="H32" s="39" t="s">
        <v>629</v>
      </c>
      <c r="I32" s="39" t="s">
        <v>629</v>
      </c>
      <c r="J32" s="37" t="s">
        <v>630</v>
      </c>
      <c r="K32" s="38">
        <v>0</v>
      </c>
    </row>
    <row r="33" spans="1:11" x14ac:dyDescent="0.3">
      <c r="A33" s="32" t="s">
        <v>652</v>
      </c>
      <c r="B33" s="38">
        <v>245</v>
      </c>
      <c r="C33" s="38">
        <v>35</v>
      </c>
      <c r="D33" s="38">
        <v>865</v>
      </c>
      <c r="E33" s="41">
        <v>-0.62455888999999998</v>
      </c>
      <c r="F33" s="42">
        <v>0.22188912</v>
      </c>
      <c r="G33" s="39">
        <v>0.53549758809992165</v>
      </c>
      <c r="H33" s="39">
        <v>0.34496634109057811</v>
      </c>
      <c r="I33" s="39">
        <v>0.82324364480179191</v>
      </c>
      <c r="J33" s="37" t="s">
        <v>630</v>
      </c>
      <c r="K33" s="38">
        <v>245</v>
      </c>
    </row>
    <row r="34" spans="1:11" x14ac:dyDescent="0.3">
      <c r="A34" s="32" t="s">
        <v>652</v>
      </c>
      <c r="B34" s="38">
        <v>490</v>
      </c>
      <c r="C34" s="38">
        <v>23</v>
      </c>
      <c r="D34" s="38">
        <v>681</v>
      </c>
      <c r="E34" s="41">
        <v>-0.78642825000000005</v>
      </c>
      <c r="F34" s="42">
        <v>0.261254608</v>
      </c>
      <c r="G34" s="39">
        <v>0.45546871307964781</v>
      </c>
      <c r="H34" s="39">
        <v>0.27436665074043698</v>
      </c>
      <c r="I34" s="39">
        <v>0.76401194083045532</v>
      </c>
      <c r="J34" s="37" t="s">
        <v>630</v>
      </c>
      <c r="K34" s="38">
        <v>490</v>
      </c>
    </row>
    <row r="35" spans="1:11" x14ac:dyDescent="0.3">
      <c r="A35" s="32" t="s">
        <v>652</v>
      </c>
      <c r="B35" s="38">
        <v>980</v>
      </c>
      <c r="C35" s="38">
        <v>17</v>
      </c>
      <c r="D35" s="38">
        <v>769</v>
      </c>
      <c r="E35" s="41">
        <v>-1.2222716600000001</v>
      </c>
      <c r="F35" s="42">
        <v>0.29865457299999998</v>
      </c>
      <c r="G35" s="39">
        <v>0.29456026536528607</v>
      </c>
      <c r="H35" s="39">
        <v>0.16298239931011768</v>
      </c>
      <c r="I35" s="39">
        <v>0.52550943378481274</v>
      </c>
      <c r="J35" s="37" t="s">
        <v>630</v>
      </c>
      <c r="K35" s="38">
        <v>980</v>
      </c>
    </row>
    <row r="36" spans="1:11" x14ac:dyDescent="0.3">
      <c r="A36" s="32" t="s">
        <v>653</v>
      </c>
      <c r="B36" s="38">
        <v>150</v>
      </c>
      <c r="C36" s="38">
        <v>59</v>
      </c>
      <c r="D36" s="38">
        <v>469</v>
      </c>
      <c r="E36" s="39">
        <v>0</v>
      </c>
      <c r="F36" s="40">
        <v>0</v>
      </c>
      <c r="G36" s="39">
        <v>1</v>
      </c>
      <c r="H36" s="39" t="s">
        <v>629</v>
      </c>
      <c r="I36" s="39" t="s">
        <v>629</v>
      </c>
      <c r="J36" s="37" t="s">
        <v>630</v>
      </c>
      <c r="K36" s="38">
        <v>150</v>
      </c>
    </row>
    <row r="37" spans="1:11" x14ac:dyDescent="0.3">
      <c r="A37" s="32" t="s">
        <v>653</v>
      </c>
      <c r="B37" s="38">
        <v>960</v>
      </c>
      <c r="C37" s="38">
        <v>301</v>
      </c>
      <c r="D37" s="38">
        <v>1964</v>
      </c>
      <c r="E37" s="41">
        <v>-0.22314355</v>
      </c>
      <c r="F37" s="42">
        <v>0.149945578</v>
      </c>
      <c r="G37" s="41">
        <v>0.8</v>
      </c>
      <c r="H37" s="41">
        <v>0.6</v>
      </c>
      <c r="I37" s="41">
        <v>1.08</v>
      </c>
      <c r="J37" s="37" t="s">
        <v>630</v>
      </c>
      <c r="K37" s="38">
        <v>960</v>
      </c>
    </row>
    <row r="38" spans="1:11" x14ac:dyDescent="0.3">
      <c r="A38" s="32" t="s">
        <v>653</v>
      </c>
      <c r="B38" s="38">
        <v>1920</v>
      </c>
      <c r="C38" s="38">
        <v>41</v>
      </c>
      <c r="D38" s="38">
        <v>297</v>
      </c>
      <c r="E38" s="41">
        <v>-0.35667494</v>
      </c>
      <c r="F38" s="42">
        <v>0.212958596</v>
      </c>
      <c r="G38" s="41">
        <v>0.7</v>
      </c>
      <c r="H38" s="41">
        <v>0.46</v>
      </c>
      <c r="I38" s="41">
        <v>1.06</v>
      </c>
      <c r="J38" s="37" t="s">
        <v>630</v>
      </c>
      <c r="K38" s="38">
        <v>1920</v>
      </c>
    </row>
    <row r="39" spans="1:11" x14ac:dyDescent="0.3">
      <c r="A39" s="32" t="s">
        <v>654</v>
      </c>
      <c r="B39" s="38">
        <v>0</v>
      </c>
      <c r="C39" s="38">
        <v>379</v>
      </c>
      <c r="D39" s="38">
        <v>3590</v>
      </c>
      <c r="E39" s="39">
        <v>0</v>
      </c>
      <c r="F39" s="40">
        <v>0</v>
      </c>
      <c r="G39" s="39">
        <v>1</v>
      </c>
      <c r="H39" s="39" t="s">
        <v>629</v>
      </c>
      <c r="I39" s="39" t="s">
        <v>629</v>
      </c>
      <c r="J39" s="37" t="s">
        <v>630</v>
      </c>
      <c r="K39" s="38">
        <v>0</v>
      </c>
    </row>
    <row r="40" spans="1:11" x14ac:dyDescent="0.3">
      <c r="A40" s="32" t="s">
        <v>654</v>
      </c>
      <c r="B40" s="38">
        <v>304</v>
      </c>
      <c r="C40" s="38">
        <v>235</v>
      </c>
      <c r="D40" s="38">
        <v>2372</v>
      </c>
      <c r="E40" s="39">
        <v>-0.121680514</v>
      </c>
      <c r="F40" s="40">
        <v>7.9597338000000004E-2</v>
      </c>
      <c r="G40" s="39">
        <v>0.885431207</v>
      </c>
      <c r="H40" s="39">
        <v>0.759686898</v>
      </c>
      <c r="I40" s="39">
        <v>1.0378722010000001</v>
      </c>
      <c r="J40" s="37" t="s">
        <v>630</v>
      </c>
      <c r="K40" s="38">
        <v>304</v>
      </c>
    </row>
    <row r="41" spans="1:11" x14ac:dyDescent="0.3">
      <c r="A41" s="32" t="s">
        <v>654</v>
      </c>
      <c r="B41" s="38">
        <v>890</v>
      </c>
      <c r="C41" s="38">
        <v>233</v>
      </c>
      <c r="D41" s="38">
        <v>2372</v>
      </c>
      <c r="E41" s="39">
        <v>-0.24956033499999999</v>
      </c>
      <c r="F41" s="40">
        <v>8.2424332000000003E-2</v>
      </c>
      <c r="G41" s="39">
        <v>0.77914327000000005</v>
      </c>
      <c r="H41" s="39">
        <v>0.661794204</v>
      </c>
      <c r="I41" s="39">
        <v>0.91420791199999996</v>
      </c>
      <c r="J41" s="37" t="s">
        <v>630</v>
      </c>
      <c r="K41" s="38">
        <v>890</v>
      </c>
    </row>
    <row r="42" spans="1:11" x14ac:dyDescent="0.3">
      <c r="A42" s="32" t="s">
        <v>654</v>
      </c>
      <c r="B42" s="38">
        <v>3106</v>
      </c>
      <c r="C42" s="38">
        <v>216</v>
      </c>
      <c r="D42" s="38">
        <v>2371</v>
      </c>
      <c r="E42" s="39">
        <v>-0.31412711999999998</v>
      </c>
      <c r="F42" s="40">
        <v>8.4338922999999996E-2</v>
      </c>
      <c r="G42" s="39">
        <v>0.73042617099999996</v>
      </c>
      <c r="H42" s="39">
        <v>0.62235048299999995</v>
      </c>
      <c r="I42" s="39">
        <v>0.86619667600000005</v>
      </c>
      <c r="J42" s="37" t="s">
        <v>630</v>
      </c>
      <c r="K42" s="38">
        <v>3106</v>
      </c>
    </row>
    <row r="43" spans="1:11" x14ac:dyDescent="0.3">
      <c r="A43" s="32" t="s">
        <v>655</v>
      </c>
      <c r="B43" s="44">
        <v>195</v>
      </c>
      <c r="C43" s="38">
        <v>60</v>
      </c>
      <c r="D43" s="38">
        <v>440</v>
      </c>
      <c r="E43" s="39">
        <v>0</v>
      </c>
      <c r="F43" s="40">
        <v>0</v>
      </c>
      <c r="G43" s="39">
        <v>1</v>
      </c>
      <c r="H43" s="39" t="s">
        <v>629</v>
      </c>
      <c r="I43" s="39" t="s">
        <v>629</v>
      </c>
      <c r="J43" s="37" t="s">
        <v>630</v>
      </c>
      <c r="K43" s="44">
        <v>195</v>
      </c>
    </row>
    <row r="44" spans="1:11" x14ac:dyDescent="0.3">
      <c r="A44" s="32" t="s">
        <v>655</v>
      </c>
      <c r="B44" s="44">
        <v>857</v>
      </c>
      <c r="C44" s="38">
        <v>81</v>
      </c>
      <c r="D44" s="38">
        <v>858</v>
      </c>
      <c r="E44" s="39">
        <v>-0.57323688399999995</v>
      </c>
      <c r="F44" s="40">
        <v>0.23499662399999999</v>
      </c>
      <c r="G44" s="39">
        <v>0.56369785800000005</v>
      </c>
      <c r="H44" s="39">
        <v>0.35256543200000001</v>
      </c>
      <c r="I44" s="39">
        <v>0.88573959300000005</v>
      </c>
      <c r="J44" s="37" t="s">
        <v>630</v>
      </c>
      <c r="K44" s="44">
        <v>857</v>
      </c>
    </row>
    <row r="45" spans="1:11" x14ac:dyDescent="0.3">
      <c r="A45" s="32" t="s">
        <v>655</v>
      </c>
      <c r="B45" s="44">
        <v>1439</v>
      </c>
      <c r="C45" s="38">
        <v>27</v>
      </c>
      <c r="D45" s="38">
        <v>542</v>
      </c>
      <c r="E45" s="39">
        <v>-0.72598504600000002</v>
      </c>
      <c r="F45" s="40">
        <v>0.25579427599999999</v>
      </c>
      <c r="G45" s="39">
        <v>0.48384772199999998</v>
      </c>
      <c r="H45" s="39">
        <v>0.25027112699999998</v>
      </c>
      <c r="I45" s="39">
        <v>0.68215601999999997</v>
      </c>
      <c r="J45" s="37" t="s">
        <v>630</v>
      </c>
      <c r="K45" s="44">
        <v>1439</v>
      </c>
    </row>
    <row r="46" spans="1:11" x14ac:dyDescent="0.3">
      <c r="A46" s="32" t="s">
        <v>637</v>
      </c>
      <c r="B46" s="38">
        <v>93</v>
      </c>
      <c r="C46" s="38">
        <v>129</v>
      </c>
      <c r="D46" s="38">
        <v>578</v>
      </c>
      <c r="E46" s="39">
        <v>0</v>
      </c>
      <c r="F46" s="40">
        <v>0</v>
      </c>
      <c r="G46" s="39">
        <v>1</v>
      </c>
      <c r="H46" s="39" t="s">
        <v>629</v>
      </c>
      <c r="I46" s="39" t="s">
        <v>629</v>
      </c>
      <c r="J46" s="37" t="s">
        <v>630</v>
      </c>
      <c r="K46" s="38">
        <v>93</v>
      </c>
    </row>
    <row r="47" spans="1:11" x14ac:dyDescent="0.3">
      <c r="A47" s="32" t="s">
        <v>637</v>
      </c>
      <c r="B47" s="38">
        <v>371</v>
      </c>
      <c r="C47" s="38">
        <v>136</v>
      </c>
      <c r="D47" s="38">
        <v>853</v>
      </c>
      <c r="E47" s="41">
        <v>0.182454435</v>
      </c>
      <c r="F47" s="42">
        <v>0.125725263</v>
      </c>
      <c r="G47" s="39">
        <v>1.2001594649405869</v>
      </c>
      <c r="H47" s="39">
        <v>0.93488311470892005</v>
      </c>
      <c r="I47" s="39">
        <v>1.530369578264152</v>
      </c>
      <c r="J47" s="37" t="s">
        <v>630</v>
      </c>
      <c r="K47" s="38">
        <v>371</v>
      </c>
    </row>
    <row r="48" spans="1:11" x14ac:dyDescent="0.3">
      <c r="A48" s="32" t="s">
        <v>637</v>
      </c>
      <c r="B48" s="38">
        <v>900</v>
      </c>
      <c r="C48" s="38">
        <v>111</v>
      </c>
      <c r="D48" s="38">
        <v>776</v>
      </c>
      <c r="E48" s="41">
        <v>-5.7387199999999999E-2</v>
      </c>
      <c r="F48" s="42">
        <v>0.14637934899999999</v>
      </c>
      <c r="G48" s="39">
        <v>0.94422839411906656</v>
      </c>
      <c r="H48" s="39">
        <v>0.70624103086889978</v>
      </c>
      <c r="I48" s="39">
        <v>1.2535861334839355</v>
      </c>
      <c r="J48" s="37" t="s">
        <v>630</v>
      </c>
      <c r="K48" s="38">
        <v>900</v>
      </c>
    </row>
    <row r="49" spans="1:11" x14ac:dyDescent="0.3">
      <c r="A49" s="32" t="s">
        <v>637</v>
      </c>
      <c r="B49" s="38">
        <v>1680</v>
      </c>
      <c r="C49" s="38">
        <v>103</v>
      </c>
      <c r="D49" s="38">
        <v>804</v>
      </c>
      <c r="E49" s="41">
        <v>-0.15128519000000001</v>
      </c>
      <c r="F49" s="42">
        <v>0.15938369199999999</v>
      </c>
      <c r="G49" s="39">
        <v>0.85960251076741645</v>
      </c>
      <c r="H49" s="39">
        <v>0.62813705501098471</v>
      </c>
      <c r="I49" s="39">
        <v>1.1732611494777094</v>
      </c>
      <c r="J49" s="37" t="s">
        <v>630</v>
      </c>
      <c r="K49" s="38">
        <v>1680</v>
      </c>
    </row>
    <row r="50" spans="1:11" x14ac:dyDescent="0.3">
      <c r="A50" s="32" t="s">
        <v>628</v>
      </c>
      <c r="B50" s="33">
        <v>1463</v>
      </c>
      <c r="C50" s="33">
        <v>41</v>
      </c>
      <c r="D50" s="33">
        <v>250</v>
      </c>
      <c r="E50" s="35">
        <v>0</v>
      </c>
      <c r="F50" s="35">
        <v>0</v>
      </c>
      <c r="G50" s="35">
        <v>1</v>
      </c>
      <c r="H50" s="35" t="s">
        <v>629</v>
      </c>
      <c r="I50" s="35" t="s">
        <v>629</v>
      </c>
      <c r="J50" s="32" t="s">
        <v>630</v>
      </c>
      <c r="K50" s="33">
        <v>1463</v>
      </c>
    </row>
    <row r="51" spans="1:11" x14ac:dyDescent="0.3">
      <c r="A51" s="32" t="s">
        <v>628</v>
      </c>
      <c r="B51" s="33">
        <v>4207</v>
      </c>
      <c r="C51" s="33">
        <v>26</v>
      </c>
      <c r="D51" s="33">
        <v>249</v>
      </c>
      <c r="E51" s="36">
        <v>-0.37106368139083207</v>
      </c>
      <c r="F51" s="36">
        <v>0.18877551020408162</v>
      </c>
      <c r="G51" s="35">
        <v>0.69</v>
      </c>
      <c r="H51" s="35">
        <v>0.41</v>
      </c>
      <c r="I51" s="35">
        <v>1.1499999999999999</v>
      </c>
      <c r="J51" s="32" t="s">
        <v>630</v>
      </c>
      <c r="K51" s="33">
        <v>4207</v>
      </c>
    </row>
    <row r="52" spans="1:11" x14ac:dyDescent="0.3">
      <c r="A52" s="32" t="s">
        <v>628</v>
      </c>
      <c r="B52" s="33">
        <v>5040</v>
      </c>
      <c r="C52" s="33">
        <v>19</v>
      </c>
      <c r="D52" s="33">
        <v>250</v>
      </c>
      <c r="E52" s="36">
        <v>-0.54472717544167204</v>
      </c>
      <c r="F52" s="36">
        <v>0.18877551020408201</v>
      </c>
      <c r="G52" s="35">
        <v>0.57999999999999996</v>
      </c>
      <c r="H52" s="35">
        <v>0.32</v>
      </c>
      <c r="I52" s="35">
        <v>1.06</v>
      </c>
      <c r="J52" s="32" t="s">
        <v>630</v>
      </c>
      <c r="K52" s="33">
        <v>5040</v>
      </c>
    </row>
    <row r="53" spans="1:11" x14ac:dyDescent="0.3">
      <c r="A53" s="32" t="s">
        <v>656</v>
      </c>
      <c r="B53" s="38">
        <v>60</v>
      </c>
      <c r="C53" s="38">
        <v>76</v>
      </c>
      <c r="D53" s="38">
        <v>1123</v>
      </c>
      <c r="E53" s="39">
        <v>0</v>
      </c>
      <c r="F53" s="40">
        <v>0</v>
      </c>
      <c r="G53" s="39">
        <v>1</v>
      </c>
      <c r="H53" s="39" t="s">
        <v>629</v>
      </c>
      <c r="I53" s="39" t="s">
        <v>629</v>
      </c>
      <c r="J53" s="37" t="s">
        <v>630</v>
      </c>
      <c r="K53" s="38">
        <v>60</v>
      </c>
    </row>
    <row r="54" spans="1:11" x14ac:dyDescent="0.3">
      <c r="A54" s="32" t="s">
        <v>656</v>
      </c>
      <c r="B54" s="38">
        <v>120</v>
      </c>
      <c r="C54" s="38">
        <v>83</v>
      </c>
      <c r="D54" s="38">
        <v>1653</v>
      </c>
      <c r="E54" s="39">
        <v>-0.41007402199999998</v>
      </c>
      <c r="F54" s="40">
        <v>0.16147302499999999</v>
      </c>
      <c r="G54" s="39">
        <v>0.66360112699999996</v>
      </c>
      <c r="H54" s="39">
        <v>0.45398077799999997</v>
      </c>
      <c r="I54" s="39">
        <v>0.96061426100000002</v>
      </c>
      <c r="J54" s="37" t="s">
        <v>630</v>
      </c>
      <c r="K54" s="38">
        <v>120</v>
      </c>
    </row>
    <row r="55" spans="1:11" x14ac:dyDescent="0.3">
      <c r="A55" s="32" t="s">
        <v>656</v>
      </c>
      <c r="B55" s="38">
        <v>180</v>
      </c>
      <c r="C55" s="38">
        <v>60</v>
      </c>
      <c r="D55" s="38">
        <v>1630</v>
      </c>
      <c r="E55" s="39">
        <v>-0.36610278499999999</v>
      </c>
      <c r="F55" s="40">
        <v>0.180137348</v>
      </c>
      <c r="G55" s="39">
        <v>0.69343152299999999</v>
      </c>
      <c r="H55" s="39">
        <v>0.463994825</v>
      </c>
      <c r="I55" s="39">
        <v>1.039335119</v>
      </c>
      <c r="J55" s="37" t="s">
        <v>630</v>
      </c>
      <c r="K55" s="38">
        <v>180</v>
      </c>
    </row>
    <row r="56" spans="1:11" x14ac:dyDescent="0.3">
      <c r="A56" s="32" t="s">
        <v>656</v>
      </c>
      <c r="B56" s="38">
        <v>630</v>
      </c>
      <c r="C56" s="38">
        <v>159</v>
      </c>
      <c r="D56" s="38">
        <v>6439</v>
      </c>
      <c r="E56" s="39">
        <v>-0.66549933800000005</v>
      </c>
      <c r="F56" s="40">
        <v>0.154394646</v>
      </c>
      <c r="G56" s="39">
        <v>0.51401679499999997</v>
      </c>
      <c r="H56" s="39">
        <v>0.35366302500000002</v>
      </c>
      <c r="I56" s="39">
        <v>0.72323316000000004</v>
      </c>
      <c r="J56" s="37" t="s">
        <v>630</v>
      </c>
      <c r="K56" s="38">
        <v>630</v>
      </c>
    </row>
    <row r="57" spans="1:11" x14ac:dyDescent="0.3">
      <c r="A57" s="32" t="s">
        <v>657</v>
      </c>
      <c r="B57" s="38">
        <v>882</v>
      </c>
      <c r="C57" s="38">
        <v>71</v>
      </c>
      <c r="D57" s="38">
        <v>762</v>
      </c>
      <c r="E57" s="39">
        <v>0</v>
      </c>
      <c r="F57" s="40">
        <v>0</v>
      </c>
      <c r="G57" s="39">
        <v>1</v>
      </c>
      <c r="H57" s="39" t="s">
        <v>629</v>
      </c>
      <c r="I57" s="39" t="s">
        <v>629</v>
      </c>
      <c r="J57" s="37" t="s">
        <v>630</v>
      </c>
      <c r="K57" s="38">
        <v>882</v>
      </c>
    </row>
    <row r="58" spans="1:11" x14ac:dyDescent="0.3">
      <c r="A58" s="32" t="s">
        <v>657</v>
      </c>
      <c r="B58" s="38">
        <v>3675</v>
      </c>
      <c r="C58" s="38">
        <v>50</v>
      </c>
      <c r="D58" s="38">
        <v>751</v>
      </c>
      <c r="E58" s="39">
        <v>-0.33610000000000001</v>
      </c>
      <c r="F58" s="40">
        <v>0.12926020408163266</v>
      </c>
      <c r="G58" s="39">
        <v>0.71450000000000002</v>
      </c>
      <c r="H58" s="39">
        <v>0.50480000000000003</v>
      </c>
      <c r="I58" s="39">
        <v>1.0115000000000001</v>
      </c>
      <c r="J58" s="37" t="s">
        <v>630</v>
      </c>
      <c r="K58" s="38">
        <v>3675</v>
      </c>
    </row>
    <row r="59" spans="1:11" x14ac:dyDescent="0.3">
      <c r="A59" s="32" t="s">
        <v>657</v>
      </c>
      <c r="B59" s="38">
        <v>5040</v>
      </c>
      <c r="C59" s="38">
        <v>53</v>
      </c>
      <c r="D59" s="38">
        <v>750</v>
      </c>
      <c r="E59" s="39">
        <v>-0.27650000000000002</v>
      </c>
      <c r="F59" s="40">
        <v>0.13459183673469388</v>
      </c>
      <c r="G59" s="39">
        <v>0.75839999999999996</v>
      </c>
      <c r="H59" s="39">
        <v>0.53920000000000001</v>
      </c>
      <c r="I59" s="39">
        <v>1.0668</v>
      </c>
      <c r="J59" s="37" t="s">
        <v>630</v>
      </c>
      <c r="K59" s="38">
        <v>5040</v>
      </c>
    </row>
    <row r="60" spans="1:11" x14ac:dyDescent="0.3">
      <c r="A60" s="32" t="s">
        <v>658</v>
      </c>
      <c r="B60" s="38">
        <v>0</v>
      </c>
      <c r="C60" s="38">
        <v>60</v>
      </c>
      <c r="D60" s="38">
        <v>310</v>
      </c>
      <c r="E60" s="39">
        <v>0</v>
      </c>
      <c r="F60" s="40">
        <v>0</v>
      </c>
      <c r="G60" s="39">
        <v>1</v>
      </c>
      <c r="H60" s="39" t="s">
        <v>629</v>
      </c>
      <c r="I60" s="39" t="s">
        <v>629</v>
      </c>
      <c r="J60" s="37" t="s">
        <v>630</v>
      </c>
      <c r="K60" s="38">
        <v>0</v>
      </c>
    </row>
    <row r="61" spans="1:11" x14ac:dyDescent="0.3">
      <c r="A61" s="32" t="s">
        <v>658</v>
      </c>
      <c r="B61" s="38">
        <v>108</v>
      </c>
      <c r="C61" s="38">
        <v>80</v>
      </c>
      <c r="D61" s="38">
        <v>463</v>
      </c>
      <c r="E61" s="41">
        <v>-0.34595310000000001</v>
      </c>
      <c r="F61" s="42">
        <v>0.14707145999999999</v>
      </c>
      <c r="G61" s="39">
        <v>0.70754566873040659</v>
      </c>
      <c r="H61" s="39">
        <v>0.53070307501109071</v>
      </c>
      <c r="I61" s="39">
        <v>0.94456339850213789</v>
      </c>
      <c r="J61" s="37" t="s">
        <v>630</v>
      </c>
      <c r="K61" s="38">
        <v>108</v>
      </c>
    </row>
    <row r="62" spans="1:11" x14ac:dyDescent="0.3">
      <c r="A62" s="32" t="s">
        <v>658</v>
      </c>
      <c r="B62" s="38">
        <v>900</v>
      </c>
      <c r="C62" s="38">
        <v>73</v>
      </c>
      <c r="D62" s="38">
        <v>540</v>
      </c>
      <c r="E62" s="39">
        <v>-0.30583316599999999</v>
      </c>
      <c r="F62" s="40">
        <v>0.16395320699999999</v>
      </c>
      <c r="G62" s="39">
        <v>0.73650948439133734</v>
      </c>
      <c r="H62" s="39">
        <v>0.53070307501109071</v>
      </c>
      <c r="I62" s="39">
        <v>1.0091859106392373</v>
      </c>
      <c r="J62" s="37" t="s">
        <v>630</v>
      </c>
      <c r="K62" s="38">
        <v>900</v>
      </c>
    </row>
    <row r="63" spans="1:11" x14ac:dyDescent="0.3">
      <c r="A63" s="32" t="s">
        <v>659</v>
      </c>
      <c r="B63" s="38">
        <v>0</v>
      </c>
      <c r="C63" s="38">
        <v>114</v>
      </c>
      <c r="D63" s="38">
        <v>654</v>
      </c>
      <c r="E63" s="39">
        <v>0</v>
      </c>
      <c r="F63" s="40">
        <v>0</v>
      </c>
      <c r="G63" s="39">
        <v>1</v>
      </c>
      <c r="H63" s="39" t="s">
        <v>629</v>
      </c>
      <c r="I63" s="39" t="s">
        <v>629</v>
      </c>
      <c r="J63" s="37" t="s">
        <v>630</v>
      </c>
      <c r="K63" s="38">
        <v>0</v>
      </c>
    </row>
    <row r="64" spans="1:11" x14ac:dyDescent="0.3">
      <c r="A64" s="32" t="s">
        <v>659</v>
      </c>
      <c r="B64" s="38">
        <v>480</v>
      </c>
      <c r="C64" s="38">
        <v>6</v>
      </c>
      <c r="D64" s="38">
        <v>36</v>
      </c>
      <c r="E64" s="39">
        <v>-3.0459206999999999E-2</v>
      </c>
      <c r="F64" s="40">
        <v>0.42474687799999999</v>
      </c>
      <c r="G64" s="39">
        <v>0.97</v>
      </c>
      <c r="H64" s="39">
        <v>0.42</v>
      </c>
      <c r="I64" s="39">
        <v>2.2200000000000002</v>
      </c>
      <c r="J64" s="37" t="s">
        <v>630</v>
      </c>
      <c r="K64" s="38">
        <v>480</v>
      </c>
    </row>
    <row r="65" spans="1:11" x14ac:dyDescent="0.3">
      <c r="A65" s="32" t="s">
        <v>659</v>
      </c>
      <c r="B65" s="38">
        <v>1200</v>
      </c>
      <c r="C65" s="38">
        <v>3</v>
      </c>
      <c r="D65" s="38">
        <v>42</v>
      </c>
      <c r="E65" s="39">
        <v>-0.89159811899999997</v>
      </c>
      <c r="F65" s="40">
        <v>0.58934897100000005</v>
      </c>
      <c r="G65" s="39">
        <v>0.41</v>
      </c>
      <c r="H65" s="39">
        <v>0.13</v>
      </c>
      <c r="I65" s="39">
        <v>1.31</v>
      </c>
      <c r="J65" s="37" t="s">
        <v>630</v>
      </c>
      <c r="K65" s="38">
        <v>1200</v>
      </c>
    </row>
    <row r="66" spans="1:11" x14ac:dyDescent="0.3">
      <c r="A66" s="32" t="s">
        <v>660</v>
      </c>
      <c r="B66" s="38">
        <v>50</v>
      </c>
      <c r="C66" s="38">
        <v>90</v>
      </c>
      <c r="D66" s="38">
        <v>388</v>
      </c>
      <c r="E66" s="39">
        <v>0</v>
      </c>
      <c r="F66" s="40">
        <v>0</v>
      </c>
      <c r="G66" s="39">
        <v>1</v>
      </c>
      <c r="H66" s="39" t="s">
        <v>629</v>
      </c>
      <c r="I66" s="39" t="s">
        <v>629</v>
      </c>
      <c r="J66" s="37" t="s">
        <v>630</v>
      </c>
      <c r="K66" s="38">
        <v>50</v>
      </c>
    </row>
    <row r="67" spans="1:11" x14ac:dyDescent="0.3">
      <c r="A67" s="32" t="s">
        <v>660</v>
      </c>
      <c r="B67" s="38">
        <v>253</v>
      </c>
      <c r="C67" s="38">
        <v>64</v>
      </c>
      <c r="D67" s="38">
        <v>413</v>
      </c>
      <c r="E67" s="39">
        <v>-0.215423428</v>
      </c>
      <c r="F67" s="40">
        <v>0.100841403</v>
      </c>
      <c r="G67" s="39">
        <v>0.80620000000000003</v>
      </c>
      <c r="H67" s="39">
        <v>0.6633</v>
      </c>
      <c r="I67" s="39">
        <v>0.98488578000000004</v>
      </c>
      <c r="J67" s="37" t="s">
        <v>630</v>
      </c>
      <c r="K67" s="38">
        <v>253</v>
      </c>
    </row>
    <row r="68" spans="1:11" x14ac:dyDescent="0.3">
      <c r="A68" s="32" t="s">
        <v>660</v>
      </c>
      <c r="B68" s="38">
        <v>972</v>
      </c>
      <c r="C68" s="38">
        <v>58</v>
      </c>
      <c r="D68" s="38">
        <v>448</v>
      </c>
      <c r="E68" s="39">
        <v>-0.28106402000000003</v>
      </c>
      <c r="F68" s="40">
        <v>0.10270277799999999</v>
      </c>
      <c r="G68" s="39">
        <v>0.75497999999999998</v>
      </c>
      <c r="H68" s="39">
        <v>0.61639999999999995</v>
      </c>
      <c r="I68" s="39">
        <v>0.92195000000000005</v>
      </c>
      <c r="J68" s="37" t="s">
        <v>630</v>
      </c>
      <c r="K68" s="38">
        <v>972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06AA6-2641-4177-82A0-9689B868DA0B}">
  <dimension ref="A1:K51"/>
  <sheetViews>
    <sheetView workbookViewId="0">
      <selection activeCell="M8" sqref="M8"/>
    </sheetView>
  </sheetViews>
  <sheetFormatPr defaultRowHeight="14.4" x14ac:dyDescent="0.3"/>
  <sheetData>
    <row r="1" spans="1:11" x14ac:dyDescent="0.3">
      <c r="A1" s="32" t="s">
        <v>617</v>
      </c>
      <c r="B1" s="33" t="s">
        <v>618</v>
      </c>
      <c r="C1" t="s">
        <v>619</v>
      </c>
      <c r="D1" t="s">
        <v>620</v>
      </c>
      <c r="E1" s="34" t="s">
        <v>621</v>
      </c>
      <c r="F1" s="34" t="s">
        <v>622</v>
      </c>
      <c r="G1" s="34" t="s">
        <v>623</v>
      </c>
      <c r="H1" s="34" t="s">
        <v>624</v>
      </c>
      <c r="I1" s="34" t="s">
        <v>625</v>
      </c>
      <c r="J1" t="s">
        <v>626</v>
      </c>
      <c r="K1" s="33" t="s">
        <v>627</v>
      </c>
    </row>
    <row r="2" spans="1:11" x14ac:dyDescent="0.3">
      <c r="A2" s="32" t="s">
        <v>631</v>
      </c>
      <c r="B2" s="33">
        <v>52</v>
      </c>
      <c r="C2">
        <v>35</v>
      </c>
      <c r="D2">
        <v>352</v>
      </c>
      <c r="E2" s="34">
        <v>0</v>
      </c>
      <c r="F2" s="34">
        <v>0</v>
      </c>
      <c r="G2" s="34">
        <v>1</v>
      </c>
      <c r="H2" s="34" t="s">
        <v>629</v>
      </c>
      <c r="I2" s="34" t="s">
        <v>629</v>
      </c>
      <c r="J2" t="s">
        <v>630</v>
      </c>
      <c r="K2" s="33">
        <v>52</v>
      </c>
    </row>
    <row r="3" spans="1:11" x14ac:dyDescent="0.3">
      <c r="A3" s="32" t="s">
        <v>631</v>
      </c>
      <c r="B3" s="33">
        <v>350</v>
      </c>
      <c r="C3">
        <v>138</v>
      </c>
      <c r="D3">
        <v>2231</v>
      </c>
      <c r="E3" s="34">
        <v>-0.42586000000000002</v>
      </c>
      <c r="F3" s="34">
        <v>0.146926</v>
      </c>
      <c r="G3" s="34">
        <v>0.65320599999999995</v>
      </c>
      <c r="H3" s="34">
        <v>0.42404999999999998</v>
      </c>
      <c r="I3" s="34">
        <v>1</v>
      </c>
      <c r="J3" t="s">
        <v>630</v>
      </c>
      <c r="K3" s="33">
        <v>350</v>
      </c>
    </row>
    <row r="4" spans="1:11" x14ac:dyDescent="0.3">
      <c r="A4" s="32" t="s">
        <v>631</v>
      </c>
      <c r="B4" s="33">
        <v>600</v>
      </c>
      <c r="C4">
        <v>6</v>
      </c>
      <c r="D4">
        <v>296</v>
      </c>
      <c r="E4" s="34">
        <v>-1.04982</v>
      </c>
      <c r="F4" s="34">
        <v>0.183673</v>
      </c>
      <c r="G4" s="34">
        <v>0.35</v>
      </c>
      <c r="H4" s="34">
        <v>0.15</v>
      </c>
      <c r="I4" s="34">
        <v>0.87</v>
      </c>
      <c r="J4" t="s">
        <v>630</v>
      </c>
      <c r="K4" s="33">
        <v>600</v>
      </c>
    </row>
    <row r="5" spans="1:11" x14ac:dyDescent="0.3">
      <c r="A5" s="32" t="s">
        <v>631</v>
      </c>
      <c r="B5" s="33">
        <v>1200</v>
      </c>
      <c r="C5">
        <v>18</v>
      </c>
      <c r="D5">
        <v>255</v>
      </c>
      <c r="E5" s="34">
        <v>-0.41552</v>
      </c>
      <c r="F5" s="34">
        <v>0.23724500000000001</v>
      </c>
      <c r="G5" s="34">
        <v>0.66</v>
      </c>
      <c r="H5" s="34">
        <v>0.34</v>
      </c>
      <c r="I5" s="34">
        <v>1.27</v>
      </c>
      <c r="J5" t="s">
        <v>630</v>
      </c>
      <c r="K5" s="33">
        <v>1200</v>
      </c>
    </row>
    <row r="6" spans="1:11" x14ac:dyDescent="0.3">
      <c r="A6" s="32" t="s">
        <v>632</v>
      </c>
      <c r="B6" s="33">
        <v>0</v>
      </c>
      <c r="C6">
        <v>18</v>
      </c>
      <c r="D6">
        <v>496</v>
      </c>
      <c r="E6" s="34">
        <v>0</v>
      </c>
      <c r="F6" s="34">
        <v>0</v>
      </c>
      <c r="G6" s="34">
        <v>1</v>
      </c>
      <c r="H6" s="34" t="s">
        <v>629</v>
      </c>
      <c r="I6" s="34" t="s">
        <v>629</v>
      </c>
      <c r="J6" t="s">
        <v>630</v>
      </c>
      <c r="K6" s="33">
        <v>0</v>
      </c>
    </row>
    <row r="7" spans="1:11" x14ac:dyDescent="0.3">
      <c r="A7" s="32" t="s">
        <v>632</v>
      </c>
      <c r="B7" s="33">
        <v>500</v>
      </c>
      <c r="C7">
        <v>19</v>
      </c>
      <c r="D7">
        <v>496</v>
      </c>
      <c r="E7" s="34">
        <v>7.5410000000000005E-2</v>
      </c>
      <c r="F7" s="34">
        <v>0.33896199999999999</v>
      </c>
      <c r="G7" s="34">
        <v>1.0783259999999999</v>
      </c>
      <c r="H7" s="34">
        <v>0.60467800000000005</v>
      </c>
      <c r="I7" s="34">
        <v>1.933411</v>
      </c>
      <c r="J7" t="s">
        <v>630</v>
      </c>
      <c r="K7" s="33">
        <v>500</v>
      </c>
    </row>
    <row r="8" spans="1:11" x14ac:dyDescent="0.3">
      <c r="A8" s="32" t="s">
        <v>632</v>
      </c>
      <c r="B8" s="33">
        <v>1400</v>
      </c>
      <c r="C8">
        <v>20</v>
      </c>
      <c r="D8">
        <v>496</v>
      </c>
      <c r="E8" s="34">
        <v>0.136855</v>
      </c>
      <c r="F8" s="34">
        <v>0.54989100000000002</v>
      </c>
      <c r="G8" s="34">
        <v>1.1466620000000001</v>
      </c>
      <c r="H8" s="34">
        <v>0.48487200000000003</v>
      </c>
      <c r="I8" s="34">
        <v>2.6404459999999998</v>
      </c>
      <c r="J8" t="s">
        <v>630</v>
      </c>
      <c r="K8" s="33">
        <v>1400</v>
      </c>
    </row>
    <row r="9" spans="1:11" x14ac:dyDescent="0.3">
      <c r="A9" s="32" t="s">
        <v>633</v>
      </c>
      <c r="B9" s="33">
        <v>672</v>
      </c>
      <c r="C9">
        <v>266</v>
      </c>
      <c r="D9">
        <v>6882</v>
      </c>
      <c r="E9" s="34">
        <v>0</v>
      </c>
      <c r="F9" s="34">
        <v>0</v>
      </c>
      <c r="G9" s="34">
        <v>1</v>
      </c>
      <c r="H9" s="34" t="s">
        <v>629</v>
      </c>
      <c r="I9" s="34" t="s">
        <v>629</v>
      </c>
      <c r="J9" t="s">
        <v>630</v>
      </c>
      <c r="K9" s="33">
        <v>672</v>
      </c>
    </row>
    <row r="10" spans="1:11" x14ac:dyDescent="0.3">
      <c r="A10" s="32" t="s">
        <v>633</v>
      </c>
      <c r="B10" s="33">
        <v>1330</v>
      </c>
      <c r="C10">
        <v>271</v>
      </c>
      <c r="D10">
        <v>6882</v>
      </c>
      <c r="E10" s="34">
        <v>0.128162</v>
      </c>
      <c r="F10" s="34">
        <v>0.104259</v>
      </c>
      <c r="G10" s="34">
        <v>1.1367370000000001</v>
      </c>
      <c r="H10" s="34">
        <v>0.95097399999999999</v>
      </c>
      <c r="I10" s="34">
        <v>1.3596699999999999</v>
      </c>
      <c r="J10" t="s">
        <v>630</v>
      </c>
      <c r="K10" s="33">
        <v>1330</v>
      </c>
    </row>
    <row r="11" spans="1:11" x14ac:dyDescent="0.3">
      <c r="A11" s="32" t="s">
        <v>633</v>
      </c>
      <c r="B11" s="33">
        <v>2332</v>
      </c>
      <c r="C11">
        <v>297</v>
      </c>
      <c r="D11">
        <v>6875</v>
      </c>
      <c r="E11" s="34">
        <v>3.8401999999999999E-2</v>
      </c>
      <c r="F11" s="34">
        <v>9.7231999999999999E-2</v>
      </c>
      <c r="G11" s="34">
        <v>1.039148</v>
      </c>
      <c r="H11" s="34">
        <v>0.86247099999999999</v>
      </c>
      <c r="I11" s="34">
        <v>1.2436210000000001</v>
      </c>
      <c r="J11" t="s">
        <v>630</v>
      </c>
      <c r="K11" s="33">
        <v>2332</v>
      </c>
    </row>
    <row r="12" spans="1:11" x14ac:dyDescent="0.3">
      <c r="A12" s="32" t="s">
        <v>634</v>
      </c>
      <c r="B12" s="33">
        <v>138</v>
      </c>
      <c r="C12">
        <v>45</v>
      </c>
      <c r="D12">
        <v>798</v>
      </c>
      <c r="E12" s="34">
        <v>0</v>
      </c>
      <c r="F12" s="34">
        <v>0</v>
      </c>
      <c r="G12" s="34">
        <v>1</v>
      </c>
      <c r="H12" s="34" t="s">
        <v>629</v>
      </c>
      <c r="I12" s="34" t="s">
        <v>629</v>
      </c>
      <c r="J12" t="s">
        <v>630</v>
      </c>
      <c r="K12" s="33">
        <v>138</v>
      </c>
    </row>
    <row r="13" spans="1:11" x14ac:dyDescent="0.3">
      <c r="A13" s="32" t="s">
        <v>634</v>
      </c>
      <c r="B13" s="33">
        <v>528</v>
      </c>
      <c r="C13">
        <v>39</v>
      </c>
      <c r="D13">
        <v>798</v>
      </c>
      <c r="E13" s="34">
        <v>-0.1026352334036226</v>
      </c>
      <c r="F13" s="34">
        <v>0.21733757044981691</v>
      </c>
      <c r="G13" s="34">
        <v>0.90245609929053483</v>
      </c>
      <c r="H13" s="34">
        <v>0.58668685903071138</v>
      </c>
      <c r="I13" s="34">
        <v>1.3753375814341728</v>
      </c>
      <c r="J13" t="s">
        <v>630</v>
      </c>
      <c r="K13" s="33">
        <v>528</v>
      </c>
    </row>
    <row r="14" spans="1:11" x14ac:dyDescent="0.3">
      <c r="A14" s="32" t="s">
        <v>634</v>
      </c>
      <c r="B14" s="33">
        <v>5040</v>
      </c>
      <c r="C14">
        <v>44</v>
      </c>
      <c r="D14">
        <v>798</v>
      </c>
      <c r="E14" s="34">
        <v>-1.9657852390198884E-2</v>
      </c>
      <c r="F14" s="34">
        <v>0.20967422058178017</v>
      </c>
      <c r="G14" s="34">
        <v>0.98053410331997382</v>
      </c>
      <c r="H14" s="34">
        <v>0.64631757293001457</v>
      </c>
      <c r="I14" s="34">
        <v>1.4702885111901673</v>
      </c>
      <c r="J14" t="s">
        <v>630</v>
      </c>
      <c r="K14" s="33">
        <v>5040</v>
      </c>
    </row>
    <row r="15" spans="1:11" x14ac:dyDescent="0.3">
      <c r="A15" s="32" t="s">
        <v>635</v>
      </c>
      <c r="B15" s="33">
        <v>0</v>
      </c>
      <c r="C15">
        <v>19</v>
      </c>
      <c r="D15">
        <v>412</v>
      </c>
      <c r="E15" s="34">
        <v>0</v>
      </c>
      <c r="F15" s="34">
        <v>0</v>
      </c>
      <c r="G15" s="34">
        <v>1</v>
      </c>
      <c r="H15" s="34" t="s">
        <v>629</v>
      </c>
      <c r="I15" s="34" t="s">
        <v>629</v>
      </c>
      <c r="J15" t="s">
        <v>630</v>
      </c>
      <c r="K15" s="33">
        <v>0</v>
      </c>
    </row>
    <row r="16" spans="1:11" x14ac:dyDescent="0.3">
      <c r="A16" s="32" t="s">
        <v>635</v>
      </c>
      <c r="B16" s="33">
        <v>158</v>
      </c>
      <c r="C16">
        <v>8</v>
      </c>
      <c r="D16">
        <v>177</v>
      </c>
      <c r="E16" s="34">
        <v>-0.13353999999999999</v>
      </c>
      <c r="F16" s="34">
        <v>0.614263</v>
      </c>
      <c r="G16" s="34">
        <v>0.874996</v>
      </c>
      <c r="H16" s="34">
        <v>0.26873399999999997</v>
      </c>
      <c r="I16" s="34">
        <v>2.6766450000000002</v>
      </c>
      <c r="J16" t="s">
        <v>630</v>
      </c>
      <c r="K16" s="33">
        <v>158</v>
      </c>
    </row>
    <row r="17" spans="1:11" x14ac:dyDescent="0.3">
      <c r="A17" s="32" t="s">
        <v>635</v>
      </c>
      <c r="B17" s="33">
        <v>630</v>
      </c>
      <c r="C17">
        <v>17</v>
      </c>
      <c r="D17">
        <v>542</v>
      </c>
      <c r="E17" s="34">
        <v>-0.47804000000000002</v>
      </c>
      <c r="F17" s="34">
        <v>0.30867299999999998</v>
      </c>
      <c r="G17" s="34">
        <v>0.62</v>
      </c>
      <c r="H17" s="34">
        <v>0.26</v>
      </c>
      <c r="I17" s="34">
        <v>1.47</v>
      </c>
      <c r="J17" t="s">
        <v>630</v>
      </c>
      <c r="K17" s="33">
        <v>630</v>
      </c>
    </row>
    <row r="18" spans="1:11" x14ac:dyDescent="0.3">
      <c r="A18" s="32" t="s">
        <v>635</v>
      </c>
      <c r="B18" s="33">
        <v>1080</v>
      </c>
      <c r="C18">
        <v>9</v>
      </c>
      <c r="D18">
        <v>395</v>
      </c>
      <c r="E18" s="34">
        <v>-0.30110999999999999</v>
      </c>
      <c r="F18" s="34">
        <v>0.41326499999999999</v>
      </c>
      <c r="G18" s="34">
        <v>0.74</v>
      </c>
      <c r="H18" s="34">
        <v>0.28000000000000003</v>
      </c>
      <c r="I18" s="34">
        <v>1.9</v>
      </c>
      <c r="J18" t="s">
        <v>630</v>
      </c>
      <c r="K18" s="33">
        <v>1080</v>
      </c>
    </row>
    <row r="19" spans="1:11" x14ac:dyDescent="0.3">
      <c r="A19" s="32" t="s">
        <v>636</v>
      </c>
      <c r="B19" s="33">
        <v>0</v>
      </c>
      <c r="C19">
        <v>61</v>
      </c>
      <c r="D19">
        <v>771</v>
      </c>
      <c r="E19" s="34">
        <v>0</v>
      </c>
      <c r="F19" s="34">
        <v>0</v>
      </c>
      <c r="G19" s="34">
        <v>1</v>
      </c>
      <c r="H19" s="34" t="s">
        <v>629</v>
      </c>
      <c r="I19" s="34" t="s">
        <v>629</v>
      </c>
      <c r="J19" t="s">
        <v>630</v>
      </c>
      <c r="K19" s="33">
        <v>0</v>
      </c>
    </row>
    <row r="20" spans="1:11" x14ac:dyDescent="0.3">
      <c r="A20" s="32" t="s">
        <v>636</v>
      </c>
      <c r="B20" s="33">
        <v>158</v>
      </c>
      <c r="C20">
        <v>13</v>
      </c>
      <c r="D20">
        <v>329</v>
      </c>
      <c r="E20" s="34">
        <v>-0.34340999999999999</v>
      </c>
      <c r="F20" s="34">
        <v>0.28535899999999997</v>
      </c>
      <c r="G20" s="34">
        <v>0.70934600000000003</v>
      </c>
      <c r="H20" s="34">
        <v>0.340005</v>
      </c>
      <c r="I20" s="34">
        <v>1.45861</v>
      </c>
      <c r="J20" t="s">
        <v>630</v>
      </c>
      <c r="K20" s="33">
        <v>158</v>
      </c>
    </row>
    <row r="21" spans="1:11" x14ac:dyDescent="0.3">
      <c r="A21" s="32" t="s">
        <v>636</v>
      </c>
      <c r="B21" s="33">
        <v>630</v>
      </c>
      <c r="C21">
        <v>35</v>
      </c>
      <c r="D21">
        <v>870</v>
      </c>
      <c r="E21" s="34">
        <v>-0.13925999999999999</v>
      </c>
      <c r="F21" s="34">
        <v>0.23724500000000001</v>
      </c>
      <c r="G21" s="34">
        <v>0.87</v>
      </c>
      <c r="H21" s="34">
        <v>0.52</v>
      </c>
      <c r="I21" s="34">
        <v>1.45</v>
      </c>
      <c r="J21" t="s">
        <v>630</v>
      </c>
      <c r="K21" s="33">
        <v>630</v>
      </c>
    </row>
    <row r="22" spans="1:11" x14ac:dyDescent="0.3">
      <c r="A22" s="32" t="s">
        <v>636</v>
      </c>
      <c r="B22" s="33">
        <v>1080</v>
      </c>
      <c r="C22">
        <v>7</v>
      </c>
      <c r="D22">
        <v>352</v>
      </c>
      <c r="E22" s="34">
        <v>-1.2729699999999999</v>
      </c>
      <c r="F22" s="34">
        <v>0.20918400000000001</v>
      </c>
      <c r="G22" s="34">
        <v>0.28000000000000003</v>
      </c>
      <c r="H22" s="34">
        <v>0.08</v>
      </c>
      <c r="I22" s="34">
        <v>0.9</v>
      </c>
      <c r="J22" t="s">
        <v>630</v>
      </c>
      <c r="K22" s="33">
        <v>1080</v>
      </c>
    </row>
    <row r="23" spans="1:11" x14ac:dyDescent="0.3">
      <c r="A23" s="32" t="s">
        <v>637</v>
      </c>
      <c r="B23" s="33">
        <v>93</v>
      </c>
      <c r="C23">
        <v>69</v>
      </c>
      <c r="D23">
        <v>578</v>
      </c>
      <c r="E23" s="34">
        <v>0</v>
      </c>
      <c r="F23" s="34">
        <v>0</v>
      </c>
      <c r="G23" s="34">
        <v>1</v>
      </c>
      <c r="H23" s="34" t="s">
        <v>629</v>
      </c>
      <c r="I23" s="34" t="s">
        <v>629</v>
      </c>
      <c r="J23" t="s">
        <v>630</v>
      </c>
      <c r="K23" s="33">
        <v>93</v>
      </c>
    </row>
    <row r="24" spans="1:11" x14ac:dyDescent="0.3">
      <c r="A24" s="32" t="s">
        <v>637</v>
      </c>
      <c r="B24" s="33">
        <v>371</v>
      </c>
      <c r="C24">
        <v>70</v>
      </c>
      <c r="D24">
        <v>853</v>
      </c>
      <c r="E24" s="34">
        <v>6.5055000000000002E-2</v>
      </c>
      <c r="F24" s="34">
        <v>0.20402799999999999</v>
      </c>
      <c r="G24" s="34">
        <v>1.067218</v>
      </c>
      <c r="H24" s="34">
        <v>0.73738300000000001</v>
      </c>
      <c r="I24" s="34">
        <v>1.5371729999999999</v>
      </c>
      <c r="J24" t="s">
        <v>630</v>
      </c>
      <c r="K24" s="33">
        <v>371</v>
      </c>
    </row>
    <row r="25" spans="1:11" x14ac:dyDescent="0.3">
      <c r="A25" s="32" t="s">
        <v>637</v>
      </c>
      <c r="B25" s="33">
        <v>900</v>
      </c>
      <c r="C25">
        <v>58</v>
      </c>
      <c r="D25">
        <v>776</v>
      </c>
      <c r="E25" s="34">
        <v>-8.0399999999999999E-2</v>
      </c>
      <c r="F25" s="34">
        <v>0.18907499999999999</v>
      </c>
      <c r="G25" s="34">
        <v>0.92274400000000001</v>
      </c>
      <c r="H25" s="34">
        <v>0.62885000000000002</v>
      </c>
      <c r="I25" s="34">
        <v>1.370025</v>
      </c>
      <c r="J25" t="s">
        <v>630</v>
      </c>
      <c r="K25" s="33">
        <v>900</v>
      </c>
    </row>
    <row r="26" spans="1:11" x14ac:dyDescent="0.3">
      <c r="A26" s="32" t="s">
        <v>637</v>
      </c>
      <c r="B26" s="33">
        <v>1680</v>
      </c>
      <c r="C26">
        <v>48</v>
      </c>
      <c r="D26">
        <v>804</v>
      </c>
      <c r="E26" s="34">
        <v>-0.34549000000000002</v>
      </c>
      <c r="F26" s="34">
        <v>0.172259</v>
      </c>
      <c r="G26" s="34">
        <v>0.70787199999999995</v>
      </c>
      <c r="H26" s="34">
        <v>0.449297</v>
      </c>
      <c r="I26" s="34">
        <v>1.124552</v>
      </c>
      <c r="J26" t="s">
        <v>630</v>
      </c>
      <c r="K26" s="33">
        <v>1680</v>
      </c>
    </row>
    <row r="27" spans="1:11" x14ac:dyDescent="0.3">
      <c r="A27" s="32" t="s">
        <v>638</v>
      </c>
      <c r="B27" s="33">
        <v>0</v>
      </c>
      <c r="C27">
        <v>102</v>
      </c>
      <c r="D27">
        <v>520</v>
      </c>
      <c r="E27" s="34">
        <v>0</v>
      </c>
      <c r="F27" s="34">
        <v>0</v>
      </c>
      <c r="G27" s="34">
        <v>1</v>
      </c>
      <c r="H27" s="34" t="s">
        <v>629</v>
      </c>
      <c r="I27" s="34" t="s">
        <v>629</v>
      </c>
      <c r="J27" t="s">
        <v>630</v>
      </c>
      <c r="K27" s="33">
        <v>0</v>
      </c>
    </row>
    <row r="28" spans="1:11" x14ac:dyDescent="0.3">
      <c r="A28" s="32" t="s">
        <v>638</v>
      </c>
      <c r="B28" s="33">
        <v>200</v>
      </c>
      <c r="C28">
        <v>99</v>
      </c>
      <c r="D28">
        <v>650</v>
      </c>
      <c r="E28" s="34">
        <v>-0.26784999999999998</v>
      </c>
      <c r="F28" s="34">
        <v>0.12157900000000001</v>
      </c>
      <c r="G28" s="34">
        <v>0.76502400000000004</v>
      </c>
      <c r="H28" s="34">
        <v>0.56013000000000002</v>
      </c>
      <c r="I28" s="34">
        <v>1.036718</v>
      </c>
      <c r="J28" t="s">
        <v>630</v>
      </c>
      <c r="K28" s="33">
        <v>200</v>
      </c>
    </row>
    <row r="29" spans="1:11" x14ac:dyDescent="0.3">
      <c r="A29" s="32" t="s">
        <v>638</v>
      </c>
      <c r="B29" s="33">
        <v>800</v>
      </c>
      <c r="C29">
        <v>81</v>
      </c>
      <c r="D29">
        <v>710</v>
      </c>
      <c r="E29" s="34">
        <v>-0.37426999999999999</v>
      </c>
      <c r="F29" s="34">
        <v>0.11824</v>
      </c>
      <c r="G29" s="34">
        <v>0.68779199999999996</v>
      </c>
      <c r="H29" s="34">
        <v>0.49026399999999998</v>
      </c>
      <c r="I29" s="34">
        <v>0.95376499999999997</v>
      </c>
      <c r="J29" t="s">
        <v>630</v>
      </c>
      <c r="K29" s="33">
        <v>800</v>
      </c>
    </row>
    <row r="30" spans="1:11" x14ac:dyDescent="0.3">
      <c r="A30" s="32" t="s">
        <v>639</v>
      </c>
      <c r="B30" s="33">
        <v>735</v>
      </c>
      <c r="C30">
        <v>69</v>
      </c>
      <c r="D30">
        <v>1994</v>
      </c>
      <c r="E30" s="34">
        <v>0</v>
      </c>
      <c r="F30" s="34">
        <v>0</v>
      </c>
      <c r="G30" s="34">
        <v>1</v>
      </c>
      <c r="H30" s="34" t="s">
        <v>629</v>
      </c>
      <c r="I30" s="34" t="s">
        <v>629</v>
      </c>
      <c r="J30" t="s">
        <v>630</v>
      </c>
      <c r="K30" s="33">
        <v>735</v>
      </c>
    </row>
    <row r="31" spans="1:11" x14ac:dyDescent="0.3">
      <c r="A31" s="32" t="s">
        <v>639</v>
      </c>
      <c r="B31" s="33">
        <v>5040</v>
      </c>
      <c r="C31">
        <v>48</v>
      </c>
      <c r="D31">
        <v>1474</v>
      </c>
      <c r="E31" s="34">
        <v>-0.35666999999999999</v>
      </c>
      <c r="F31" s="34">
        <v>0.153061</v>
      </c>
      <c r="G31" s="34">
        <v>0.7</v>
      </c>
      <c r="H31" s="34">
        <v>0.46</v>
      </c>
      <c r="I31" s="34">
        <v>1.06</v>
      </c>
      <c r="J31" t="s">
        <v>630</v>
      </c>
      <c r="K31" s="33">
        <v>5040</v>
      </c>
    </row>
    <row r="32" spans="1:11" x14ac:dyDescent="0.3">
      <c r="A32" s="32" t="s">
        <v>640</v>
      </c>
      <c r="B32" s="33">
        <v>90</v>
      </c>
      <c r="C32">
        <v>52</v>
      </c>
      <c r="D32">
        <v>322</v>
      </c>
      <c r="E32" s="34">
        <v>0</v>
      </c>
      <c r="F32" s="34">
        <v>0</v>
      </c>
      <c r="G32" s="34">
        <v>1</v>
      </c>
      <c r="H32" s="34" t="s">
        <v>629</v>
      </c>
      <c r="I32" s="34" t="s">
        <v>629</v>
      </c>
      <c r="J32" t="s">
        <v>630</v>
      </c>
      <c r="K32" s="33">
        <v>90</v>
      </c>
    </row>
    <row r="33" spans="1:11" x14ac:dyDescent="0.3">
      <c r="A33" s="32" t="s">
        <v>640</v>
      </c>
      <c r="B33" s="33">
        <v>840</v>
      </c>
      <c r="C33">
        <v>106</v>
      </c>
      <c r="D33">
        <v>1021</v>
      </c>
      <c r="E33" s="34">
        <v>-0.35835</v>
      </c>
      <c r="F33" s="34">
        <v>0.14989</v>
      </c>
      <c r="G33" s="34">
        <v>0.69883200000000001</v>
      </c>
      <c r="H33" s="34">
        <v>0.460287</v>
      </c>
      <c r="I33" s="34">
        <v>1.0478540000000001</v>
      </c>
      <c r="J33" t="s">
        <v>630</v>
      </c>
      <c r="K33" s="33">
        <v>840</v>
      </c>
    </row>
    <row r="34" spans="1:11" x14ac:dyDescent="0.3">
      <c r="A34" s="32" t="s">
        <v>641</v>
      </c>
      <c r="B34" s="33">
        <v>0</v>
      </c>
      <c r="C34">
        <v>19</v>
      </c>
      <c r="D34">
        <v>137</v>
      </c>
      <c r="E34" s="34">
        <v>0</v>
      </c>
      <c r="F34" s="34">
        <v>0</v>
      </c>
      <c r="G34" s="34">
        <v>1</v>
      </c>
      <c r="H34" s="34" t="s">
        <v>629</v>
      </c>
      <c r="I34" s="34" t="s">
        <v>629</v>
      </c>
      <c r="J34" t="s">
        <v>630</v>
      </c>
      <c r="K34" s="33">
        <v>0</v>
      </c>
    </row>
    <row r="35" spans="1:11" x14ac:dyDescent="0.3">
      <c r="A35" s="32" t="s">
        <v>641</v>
      </c>
      <c r="B35" s="33">
        <v>1200</v>
      </c>
      <c r="C35">
        <v>83</v>
      </c>
      <c r="D35">
        <v>656</v>
      </c>
      <c r="E35" s="34">
        <v>-8.8704620872400344E-2</v>
      </c>
      <c r="F35" s="34">
        <v>0.28495145109645842</v>
      </c>
      <c r="G35" s="34">
        <v>0.91511583977539512</v>
      </c>
      <c r="H35" s="34">
        <v>0.51588862189071905</v>
      </c>
      <c r="I35" s="34">
        <v>1.5764024215273638</v>
      </c>
      <c r="J35" t="s">
        <v>630</v>
      </c>
      <c r="K35" s="33">
        <v>1200</v>
      </c>
    </row>
    <row r="36" spans="1:11" x14ac:dyDescent="0.3">
      <c r="A36" s="32" t="s">
        <v>628</v>
      </c>
      <c r="B36" s="33">
        <v>180</v>
      </c>
      <c r="C36">
        <v>44</v>
      </c>
      <c r="D36">
        <v>290</v>
      </c>
      <c r="E36" s="34">
        <v>0</v>
      </c>
      <c r="F36" s="34">
        <v>0</v>
      </c>
      <c r="G36" s="34">
        <v>1</v>
      </c>
      <c r="H36" s="34" t="s">
        <v>629</v>
      </c>
      <c r="I36" s="34" t="s">
        <v>629</v>
      </c>
      <c r="J36" t="s">
        <v>630</v>
      </c>
      <c r="K36" s="33">
        <v>180</v>
      </c>
    </row>
    <row r="37" spans="1:11" x14ac:dyDescent="0.3">
      <c r="A37" s="32" t="s">
        <v>628</v>
      </c>
      <c r="B37" s="33">
        <v>720</v>
      </c>
      <c r="C37">
        <v>42</v>
      </c>
      <c r="D37">
        <v>459</v>
      </c>
      <c r="E37" s="34">
        <v>-0.13445501500000001</v>
      </c>
      <c r="F37" s="34">
        <v>0.31593965299999999</v>
      </c>
      <c r="G37" s="34">
        <v>0.87419220399999997</v>
      </c>
      <c r="H37" s="34">
        <v>0.49935088900000002</v>
      </c>
      <c r="I37" s="34">
        <v>1.5650525129999999</v>
      </c>
      <c r="J37" t="s">
        <v>630</v>
      </c>
      <c r="K37" s="33">
        <v>720</v>
      </c>
    </row>
    <row r="38" spans="1:11" x14ac:dyDescent="0.3">
      <c r="A38" s="32" t="s">
        <v>642</v>
      </c>
      <c r="B38" s="33">
        <v>60</v>
      </c>
      <c r="C38">
        <v>148</v>
      </c>
      <c r="D38">
        <v>2588</v>
      </c>
      <c r="E38" s="34">
        <v>0</v>
      </c>
      <c r="F38" s="34">
        <v>0</v>
      </c>
      <c r="G38" s="34">
        <v>1</v>
      </c>
      <c r="H38" s="34" t="s">
        <v>629</v>
      </c>
      <c r="I38" s="34" t="s">
        <v>629</v>
      </c>
      <c r="J38" t="s">
        <v>630</v>
      </c>
      <c r="K38" s="33">
        <v>60</v>
      </c>
    </row>
    <row r="39" spans="1:11" x14ac:dyDescent="0.3">
      <c r="A39" s="32" t="s">
        <v>642</v>
      </c>
      <c r="B39" s="33">
        <v>960</v>
      </c>
      <c r="C39">
        <v>257</v>
      </c>
      <c r="D39">
        <v>4639</v>
      </c>
      <c r="E39" s="34">
        <v>-3.0230034999999999E-2</v>
      </c>
      <c r="F39" s="34">
        <v>0.24668343500000001</v>
      </c>
      <c r="G39" s="34">
        <v>0.970222323</v>
      </c>
      <c r="H39" s="34">
        <v>0.60183705700000001</v>
      </c>
      <c r="I39" s="34">
        <v>1.5828555500000001</v>
      </c>
      <c r="J39" t="s">
        <v>630</v>
      </c>
      <c r="K39" s="33">
        <v>960</v>
      </c>
    </row>
    <row r="40" spans="1:11" x14ac:dyDescent="0.3">
      <c r="A40" s="32" t="s">
        <v>643</v>
      </c>
      <c r="B40" s="33">
        <v>210</v>
      </c>
      <c r="C40">
        <v>26</v>
      </c>
      <c r="D40">
        <v>221</v>
      </c>
      <c r="E40" s="34">
        <v>0</v>
      </c>
      <c r="F40" s="34">
        <v>0</v>
      </c>
      <c r="G40" s="34">
        <v>1</v>
      </c>
      <c r="H40" s="34" t="s">
        <v>629</v>
      </c>
      <c r="I40" s="34" t="s">
        <v>629</v>
      </c>
      <c r="J40" t="s">
        <v>630</v>
      </c>
      <c r="K40" s="33">
        <v>210</v>
      </c>
    </row>
    <row r="41" spans="1:11" x14ac:dyDescent="0.3">
      <c r="A41" s="32" t="s">
        <v>643</v>
      </c>
      <c r="B41" s="33">
        <v>1500</v>
      </c>
      <c r="C41">
        <v>83</v>
      </c>
      <c r="D41">
        <v>883</v>
      </c>
      <c r="E41" s="34">
        <v>-0.242665773</v>
      </c>
      <c r="F41" s="34">
        <v>0.13508500900000001</v>
      </c>
      <c r="G41" s="34">
        <v>0.78453368199999995</v>
      </c>
      <c r="H41" s="34">
        <v>0.55656560200000005</v>
      </c>
      <c r="I41" s="34">
        <v>1.106792826</v>
      </c>
      <c r="J41" t="s">
        <v>630</v>
      </c>
      <c r="K41" s="33">
        <v>1500</v>
      </c>
    </row>
    <row r="42" spans="1:11" x14ac:dyDescent="0.3">
      <c r="A42" s="32" t="s">
        <v>644</v>
      </c>
      <c r="B42" s="33">
        <v>90</v>
      </c>
      <c r="C42">
        <v>19</v>
      </c>
      <c r="D42">
        <v>230</v>
      </c>
      <c r="E42" s="34">
        <v>0</v>
      </c>
      <c r="F42" s="34">
        <v>0</v>
      </c>
      <c r="G42" s="34">
        <v>1</v>
      </c>
      <c r="H42" s="34" t="s">
        <v>629</v>
      </c>
      <c r="I42" s="34" t="s">
        <v>629</v>
      </c>
      <c r="J42" t="s">
        <v>630</v>
      </c>
      <c r="K42" s="33">
        <v>90</v>
      </c>
    </row>
    <row r="43" spans="1:11" x14ac:dyDescent="0.3">
      <c r="A43" s="32" t="s">
        <v>644</v>
      </c>
      <c r="B43" s="33">
        <v>900</v>
      </c>
      <c r="C43">
        <v>15</v>
      </c>
      <c r="D43">
        <v>409</v>
      </c>
      <c r="E43" s="34">
        <v>8.3736795000000003E-2</v>
      </c>
      <c r="F43" s="34">
        <v>0.45337027099999999</v>
      </c>
      <c r="G43" s="34">
        <v>1.087342662</v>
      </c>
      <c r="H43" s="34">
        <v>0.50684514400000003</v>
      </c>
      <c r="I43" s="34">
        <v>2.2840566080000002</v>
      </c>
      <c r="J43" t="s">
        <v>630</v>
      </c>
      <c r="K43" s="33">
        <v>900</v>
      </c>
    </row>
    <row r="44" spans="1:11" x14ac:dyDescent="0.3">
      <c r="A44" s="32" t="s">
        <v>645</v>
      </c>
      <c r="B44" s="33">
        <v>120</v>
      </c>
      <c r="C44">
        <v>46</v>
      </c>
      <c r="D44">
        <v>283</v>
      </c>
      <c r="E44" s="34">
        <v>0</v>
      </c>
      <c r="F44" s="34">
        <v>0</v>
      </c>
      <c r="G44" s="34">
        <v>1</v>
      </c>
      <c r="H44" s="34" t="s">
        <v>629</v>
      </c>
      <c r="I44" s="34" t="s">
        <v>629</v>
      </c>
      <c r="J44" t="s">
        <v>630</v>
      </c>
      <c r="K44" s="33">
        <v>120</v>
      </c>
    </row>
    <row r="45" spans="1:11" x14ac:dyDescent="0.3">
      <c r="A45" s="32" t="s">
        <v>645</v>
      </c>
      <c r="B45" s="33">
        <v>1200</v>
      </c>
      <c r="C45">
        <v>24</v>
      </c>
      <c r="D45">
        <v>215</v>
      </c>
      <c r="E45" s="34">
        <v>-8.7179999999999994E-2</v>
      </c>
      <c r="F45" s="34">
        <v>0.140655</v>
      </c>
      <c r="G45" s="34">
        <v>0.91651499999999997</v>
      </c>
      <c r="H45" s="34">
        <v>0.68556499999999998</v>
      </c>
      <c r="I45" s="34">
        <v>1.2369319999999999</v>
      </c>
      <c r="J45" t="s">
        <v>630</v>
      </c>
      <c r="K45" s="33">
        <v>1200</v>
      </c>
    </row>
    <row r="46" spans="1:11" x14ac:dyDescent="0.3">
      <c r="A46" s="32" t="s">
        <v>646</v>
      </c>
      <c r="B46" s="33">
        <v>150</v>
      </c>
      <c r="C46">
        <v>31</v>
      </c>
      <c r="D46">
        <v>729</v>
      </c>
      <c r="E46" s="34">
        <v>0</v>
      </c>
      <c r="F46" s="34">
        <v>0</v>
      </c>
      <c r="G46" s="34">
        <v>1</v>
      </c>
      <c r="H46" s="34" t="s">
        <v>629</v>
      </c>
      <c r="I46" s="34" t="s">
        <v>629</v>
      </c>
      <c r="J46" t="s">
        <v>630</v>
      </c>
      <c r="K46" s="33">
        <v>150</v>
      </c>
    </row>
    <row r="47" spans="1:11" x14ac:dyDescent="0.3">
      <c r="A47" s="32" t="s">
        <v>646</v>
      </c>
      <c r="B47" s="33">
        <v>675</v>
      </c>
      <c r="C47">
        <v>10</v>
      </c>
      <c r="D47">
        <v>510</v>
      </c>
      <c r="E47" s="34">
        <v>-1.021651248</v>
      </c>
      <c r="F47" s="34">
        <v>0.163265306</v>
      </c>
      <c r="G47" s="34">
        <v>0.36</v>
      </c>
      <c r="H47" s="34">
        <v>0.17</v>
      </c>
      <c r="I47" s="34">
        <v>0.81</v>
      </c>
      <c r="J47" t="s">
        <v>630</v>
      </c>
      <c r="K47" s="33">
        <v>675</v>
      </c>
    </row>
    <row r="48" spans="1:11" x14ac:dyDescent="0.3">
      <c r="A48" s="32" t="s">
        <v>647</v>
      </c>
      <c r="B48" s="33">
        <v>300</v>
      </c>
      <c r="C48">
        <v>90</v>
      </c>
      <c r="D48">
        <v>202</v>
      </c>
      <c r="E48" s="34">
        <v>0</v>
      </c>
      <c r="F48" s="34">
        <v>0</v>
      </c>
      <c r="G48" s="34">
        <v>1</v>
      </c>
      <c r="H48" s="34" t="s">
        <v>629</v>
      </c>
      <c r="I48" s="34" t="s">
        <v>629</v>
      </c>
      <c r="J48" t="s">
        <v>630</v>
      </c>
      <c r="K48" s="33">
        <v>300</v>
      </c>
    </row>
    <row r="49" spans="1:11" x14ac:dyDescent="0.3">
      <c r="A49" s="32" t="s">
        <v>647</v>
      </c>
      <c r="B49" s="33">
        <v>1800</v>
      </c>
      <c r="C49">
        <v>36</v>
      </c>
      <c r="D49">
        <v>98</v>
      </c>
      <c r="E49" s="34">
        <v>-6.1875404000000002E-2</v>
      </c>
      <c r="F49" s="34">
        <v>0.331632653</v>
      </c>
      <c r="G49" s="34">
        <v>0.94</v>
      </c>
      <c r="H49" s="34">
        <v>0.47</v>
      </c>
      <c r="I49" s="34">
        <v>1.77</v>
      </c>
      <c r="J49" t="s">
        <v>630</v>
      </c>
      <c r="K49" s="33">
        <v>1800</v>
      </c>
    </row>
    <row r="50" spans="1:11" x14ac:dyDescent="0.3">
      <c r="A50" s="32" t="s">
        <v>648</v>
      </c>
      <c r="B50" s="33">
        <v>0</v>
      </c>
      <c r="C50">
        <v>38</v>
      </c>
      <c r="D50">
        <v>521</v>
      </c>
      <c r="E50" s="34">
        <v>0</v>
      </c>
      <c r="F50" s="34">
        <v>0</v>
      </c>
      <c r="G50" s="34">
        <v>1</v>
      </c>
      <c r="H50" s="34" t="s">
        <v>629</v>
      </c>
      <c r="I50" s="34" t="s">
        <v>629</v>
      </c>
      <c r="J50" t="s">
        <v>630</v>
      </c>
      <c r="K50" s="33">
        <v>0</v>
      </c>
    </row>
    <row r="51" spans="1:11" x14ac:dyDescent="0.3">
      <c r="A51" s="32" t="s">
        <v>648</v>
      </c>
      <c r="B51" s="33">
        <v>630</v>
      </c>
      <c r="C51">
        <v>4</v>
      </c>
      <c r="D51">
        <v>305</v>
      </c>
      <c r="E51" s="34">
        <v>-1.609437912</v>
      </c>
      <c r="F51" s="34">
        <v>0.158163265</v>
      </c>
      <c r="G51" s="34">
        <v>0.2</v>
      </c>
      <c r="H51" s="34">
        <v>0.06</v>
      </c>
      <c r="I51" s="34">
        <v>0.68</v>
      </c>
      <c r="J51" t="s">
        <v>630</v>
      </c>
      <c r="K51" s="33">
        <v>630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2C16B-731C-449E-854C-E4EA908E8279}">
  <dimension ref="A1:K44"/>
  <sheetViews>
    <sheetView workbookViewId="0">
      <selection activeCell="I39" sqref="I39"/>
    </sheetView>
  </sheetViews>
  <sheetFormatPr defaultRowHeight="14.4" x14ac:dyDescent="0.3"/>
  <sheetData>
    <row r="1" spans="1:11" x14ac:dyDescent="0.3">
      <c r="A1" s="32" t="s">
        <v>617</v>
      </c>
      <c r="B1" s="33" t="s">
        <v>618</v>
      </c>
      <c r="C1" t="s">
        <v>619</v>
      </c>
      <c r="D1" t="s">
        <v>620</v>
      </c>
      <c r="E1" s="34" t="s">
        <v>621</v>
      </c>
      <c r="F1" s="34" t="s">
        <v>622</v>
      </c>
      <c r="G1" s="34" t="s">
        <v>623</v>
      </c>
      <c r="H1" s="34" t="s">
        <v>624</v>
      </c>
      <c r="I1" s="34" t="s">
        <v>625</v>
      </c>
      <c r="J1" t="s">
        <v>626</v>
      </c>
      <c r="K1" s="33" t="s">
        <v>627</v>
      </c>
    </row>
    <row r="2" spans="1:11" x14ac:dyDescent="0.3">
      <c r="A2" s="32" t="s">
        <v>628</v>
      </c>
      <c r="B2" s="33">
        <v>1463</v>
      </c>
      <c r="C2" s="33">
        <v>21</v>
      </c>
      <c r="D2" s="33">
        <v>250</v>
      </c>
      <c r="E2" s="35">
        <v>0</v>
      </c>
      <c r="F2" s="35">
        <v>0</v>
      </c>
      <c r="G2" s="35">
        <v>1</v>
      </c>
      <c r="H2" s="35" t="s">
        <v>629</v>
      </c>
      <c r="I2" s="35" t="s">
        <v>629</v>
      </c>
      <c r="J2" s="32" t="s">
        <v>630</v>
      </c>
      <c r="K2" s="33">
        <v>1463</v>
      </c>
    </row>
    <row r="3" spans="1:11" x14ac:dyDescent="0.3">
      <c r="A3" s="32" t="s">
        <v>628</v>
      </c>
      <c r="B3" s="33">
        <v>4207</v>
      </c>
      <c r="C3" s="33">
        <v>20</v>
      </c>
      <c r="D3" s="33">
        <v>249</v>
      </c>
      <c r="E3" s="36">
        <v>-5.1293294387550578E-2</v>
      </c>
      <c r="F3" s="36">
        <v>0.33163265306122452</v>
      </c>
      <c r="G3" s="36">
        <v>0.95</v>
      </c>
      <c r="H3" s="36">
        <v>0.5</v>
      </c>
      <c r="I3" s="36">
        <v>1.8</v>
      </c>
      <c r="J3" s="32" t="s">
        <v>630</v>
      </c>
      <c r="K3" s="33">
        <v>4207</v>
      </c>
    </row>
    <row r="4" spans="1:11" x14ac:dyDescent="0.3">
      <c r="A4" s="32" t="s">
        <v>628</v>
      </c>
      <c r="B4" s="33">
        <v>5040</v>
      </c>
      <c r="C4" s="33">
        <v>13</v>
      </c>
      <c r="D4" s="33">
        <v>250</v>
      </c>
      <c r="E4" s="36">
        <v>-0.35667494393873245</v>
      </c>
      <c r="F4" s="36">
        <v>0.29591836734693877</v>
      </c>
      <c r="G4" s="36">
        <v>0.7</v>
      </c>
      <c r="H4" s="36">
        <v>0.33</v>
      </c>
      <c r="I4" s="36">
        <v>1.49</v>
      </c>
      <c r="J4" s="32" t="s">
        <v>630</v>
      </c>
      <c r="K4" s="33">
        <v>5040</v>
      </c>
    </row>
    <row r="5" spans="1:11" x14ac:dyDescent="0.3">
      <c r="A5" s="32" t="s">
        <v>631</v>
      </c>
      <c r="B5" s="33">
        <v>52</v>
      </c>
      <c r="C5">
        <v>35</v>
      </c>
      <c r="D5">
        <v>352</v>
      </c>
      <c r="E5" s="34">
        <v>0</v>
      </c>
      <c r="F5" s="34">
        <v>0</v>
      </c>
      <c r="G5" s="34">
        <v>1</v>
      </c>
      <c r="H5" s="34" t="s">
        <v>629</v>
      </c>
      <c r="I5" s="34" t="s">
        <v>629</v>
      </c>
      <c r="J5" t="s">
        <v>630</v>
      </c>
      <c r="K5" s="33">
        <v>52</v>
      </c>
    </row>
    <row r="6" spans="1:11" x14ac:dyDescent="0.3">
      <c r="A6" s="32" t="s">
        <v>631</v>
      </c>
      <c r="B6" s="33">
        <v>350</v>
      </c>
      <c r="C6">
        <v>138</v>
      </c>
      <c r="D6">
        <v>2231</v>
      </c>
      <c r="E6" s="34">
        <v>-0.42586000000000002</v>
      </c>
      <c r="F6" s="34">
        <v>0.146926</v>
      </c>
      <c r="G6" s="34">
        <v>0.65320599999999995</v>
      </c>
      <c r="H6" s="34">
        <v>0.42404999999999998</v>
      </c>
      <c r="I6" s="34">
        <v>1</v>
      </c>
      <c r="J6" t="s">
        <v>630</v>
      </c>
      <c r="K6" s="33">
        <v>350</v>
      </c>
    </row>
    <row r="7" spans="1:11" x14ac:dyDescent="0.3">
      <c r="A7" s="32" t="s">
        <v>631</v>
      </c>
      <c r="B7" s="33">
        <v>600</v>
      </c>
      <c r="C7">
        <v>6</v>
      </c>
      <c r="D7">
        <v>296</v>
      </c>
      <c r="E7" s="34">
        <v>-1.04982</v>
      </c>
      <c r="F7" s="34">
        <v>0.183673</v>
      </c>
      <c r="G7" s="34">
        <v>0.35</v>
      </c>
      <c r="H7" s="34">
        <v>0.15</v>
      </c>
      <c r="I7" s="34">
        <v>0.87</v>
      </c>
      <c r="J7" t="s">
        <v>630</v>
      </c>
      <c r="K7" s="33">
        <v>600</v>
      </c>
    </row>
    <row r="8" spans="1:11" x14ac:dyDescent="0.3">
      <c r="A8" s="32" t="s">
        <v>631</v>
      </c>
      <c r="B8" s="33">
        <v>1200</v>
      </c>
      <c r="C8">
        <v>18</v>
      </c>
      <c r="D8">
        <v>255</v>
      </c>
      <c r="E8" s="34">
        <v>-0.41552</v>
      </c>
      <c r="F8" s="34">
        <v>0.23724500000000001</v>
      </c>
      <c r="G8" s="34">
        <v>0.66</v>
      </c>
      <c r="H8" s="34">
        <v>0.34</v>
      </c>
      <c r="I8" s="34">
        <v>1.27</v>
      </c>
      <c r="J8" t="s">
        <v>630</v>
      </c>
      <c r="K8" s="33">
        <v>1200</v>
      </c>
    </row>
    <row r="9" spans="1:11" x14ac:dyDescent="0.3">
      <c r="A9" s="32" t="s">
        <v>632</v>
      </c>
      <c r="B9" s="33">
        <v>0</v>
      </c>
      <c r="C9">
        <v>18</v>
      </c>
      <c r="D9">
        <v>496</v>
      </c>
      <c r="E9" s="34">
        <v>0</v>
      </c>
      <c r="F9" s="34">
        <v>0</v>
      </c>
      <c r="G9" s="34">
        <v>1</v>
      </c>
      <c r="H9" s="34" t="s">
        <v>629</v>
      </c>
      <c r="I9" s="34" t="s">
        <v>629</v>
      </c>
      <c r="J9" t="s">
        <v>630</v>
      </c>
      <c r="K9" s="33">
        <v>0</v>
      </c>
    </row>
    <row r="10" spans="1:11" x14ac:dyDescent="0.3">
      <c r="A10" s="32" t="s">
        <v>632</v>
      </c>
      <c r="B10" s="33">
        <v>500</v>
      </c>
      <c r="C10">
        <v>19</v>
      </c>
      <c r="D10">
        <v>496</v>
      </c>
      <c r="E10" s="34">
        <v>7.5410000000000005E-2</v>
      </c>
      <c r="F10" s="34">
        <v>0.33896199999999999</v>
      </c>
      <c r="G10" s="34">
        <v>1.0783259999999999</v>
      </c>
      <c r="H10" s="34">
        <v>0.60467800000000005</v>
      </c>
      <c r="I10" s="34">
        <v>1.933411</v>
      </c>
      <c r="J10" t="s">
        <v>630</v>
      </c>
      <c r="K10" s="33">
        <v>500</v>
      </c>
    </row>
    <row r="11" spans="1:11" x14ac:dyDescent="0.3">
      <c r="A11" s="32" t="s">
        <v>632</v>
      </c>
      <c r="B11" s="33">
        <v>1400</v>
      </c>
      <c r="C11">
        <v>20</v>
      </c>
      <c r="D11">
        <v>496</v>
      </c>
      <c r="E11" s="34">
        <v>0.136855</v>
      </c>
      <c r="F11" s="34">
        <v>0.54989100000000002</v>
      </c>
      <c r="G11" s="34">
        <v>1.1466620000000001</v>
      </c>
      <c r="H11" s="34">
        <v>0.48487200000000003</v>
      </c>
      <c r="I11" s="34">
        <v>2.6404459999999998</v>
      </c>
      <c r="J11" t="s">
        <v>630</v>
      </c>
      <c r="K11" s="33">
        <v>1400</v>
      </c>
    </row>
    <row r="12" spans="1:11" x14ac:dyDescent="0.3">
      <c r="A12" s="32" t="s">
        <v>633</v>
      </c>
      <c r="B12" s="33">
        <v>672</v>
      </c>
      <c r="C12">
        <v>266</v>
      </c>
      <c r="D12">
        <v>6882</v>
      </c>
      <c r="E12" s="34">
        <v>0</v>
      </c>
      <c r="F12" s="34">
        <v>0</v>
      </c>
      <c r="G12" s="34">
        <v>1</v>
      </c>
      <c r="H12" s="34" t="s">
        <v>629</v>
      </c>
      <c r="I12" s="34" t="s">
        <v>629</v>
      </c>
      <c r="J12" t="s">
        <v>630</v>
      </c>
      <c r="K12" s="33">
        <v>672</v>
      </c>
    </row>
    <row r="13" spans="1:11" x14ac:dyDescent="0.3">
      <c r="A13" s="32" t="s">
        <v>633</v>
      </c>
      <c r="B13" s="33">
        <v>1330</v>
      </c>
      <c r="C13">
        <v>271</v>
      </c>
      <c r="D13">
        <v>6882</v>
      </c>
      <c r="E13" s="34">
        <v>0.128162</v>
      </c>
      <c r="F13" s="34">
        <v>0.104259</v>
      </c>
      <c r="G13" s="34">
        <v>1.1367370000000001</v>
      </c>
      <c r="H13" s="34">
        <v>0.95097399999999999</v>
      </c>
      <c r="I13" s="34">
        <v>1.3596699999999999</v>
      </c>
      <c r="J13" t="s">
        <v>630</v>
      </c>
      <c r="K13" s="33">
        <v>1330</v>
      </c>
    </row>
    <row r="14" spans="1:11" x14ac:dyDescent="0.3">
      <c r="A14" s="32" t="s">
        <v>633</v>
      </c>
      <c r="B14" s="33">
        <v>2332</v>
      </c>
      <c r="C14">
        <v>297</v>
      </c>
      <c r="D14">
        <v>6875</v>
      </c>
      <c r="E14" s="34">
        <v>3.8401999999999999E-2</v>
      </c>
      <c r="F14" s="34">
        <v>9.7231999999999999E-2</v>
      </c>
      <c r="G14" s="34">
        <v>1.039148</v>
      </c>
      <c r="H14" s="34">
        <v>0.86247099999999999</v>
      </c>
      <c r="I14" s="34">
        <v>1.2436210000000001</v>
      </c>
      <c r="J14" t="s">
        <v>630</v>
      </c>
      <c r="K14" s="33">
        <v>2332</v>
      </c>
    </row>
    <row r="15" spans="1:11" x14ac:dyDescent="0.3">
      <c r="A15" s="32" t="s">
        <v>634</v>
      </c>
      <c r="B15" s="33">
        <v>138</v>
      </c>
      <c r="C15">
        <v>45</v>
      </c>
      <c r="D15">
        <v>798</v>
      </c>
      <c r="E15" s="34">
        <v>0</v>
      </c>
      <c r="F15" s="34">
        <v>0</v>
      </c>
      <c r="G15" s="34">
        <v>1</v>
      </c>
      <c r="H15" s="34" t="s">
        <v>629</v>
      </c>
      <c r="I15" s="34" t="s">
        <v>629</v>
      </c>
      <c r="J15" t="s">
        <v>630</v>
      </c>
      <c r="K15" s="33">
        <v>138</v>
      </c>
    </row>
    <row r="16" spans="1:11" x14ac:dyDescent="0.3">
      <c r="A16" s="32" t="s">
        <v>634</v>
      </c>
      <c r="B16" s="33">
        <v>528</v>
      </c>
      <c r="C16">
        <v>39</v>
      </c>
      <c r="D16">
        <v>798</v>
      </c>
      <c r="E16" s="34">
        <v>-0.1026352334036226</v>
      </c>
      <c r="F16" s="34">
        <v>0.21733757044981691</v>
      </c>
      <c r="G16" s="34">
        <v>0.90245609929053483</v>
      </c>
      <c r="H16" s="34">
        <v>0.58668685903071138</v>
      </c>
      <c r="I16" s="34">
        <v>1.3753375814341728</v>
      </c>
      <c r="J16" t="s">
        <v>630</v>
      </c>
      <c r="K16" s="33">
        <v>528</v>
      </c>
    </row>
    <row r="17" spans="1:11" x14ac:dyDescent="0.3">
      <c r="A17" s="32" t="s">
        <v>634</v>
      </c>
      <c r="B17" s="33">
        <v>5040</v>
      </c>
      <c r="C17">
        <v>44</v>
      </c>
      <c r="D17">
        <v>798</v>
      </c>
      <c r="E17" s="34">
        <v>-1.9657852390198884E-2</v>
      </c>
      <c r="F17" s="34">
        <v>0.20967422058178017</v>
      </c>
      <c r="G17" s="34">
        <v>0.98053410331997382</v>
      </c>
      <c r="H17" s="34">
        <v>0.64631757293001457</v>
      </c>
      <c r="I17" s="34">
        <v>1.4702885111901673</v>
      </c>
      <c r="J17" t="s">
        <v>630</v>
      </c>
      <c r="K17" s="33">
        <v>5040</v>
      </c>
    </row>
    <row r="18" spans="1:11" x14ac:dyDescent="0.3">
      <c r="A18" s="32" t="s">
        <v>635</v>
      </c>
      <c r="B18" s="33">
        <v>0</v>
      </c>
      <c r="C18">
        <v>19</v>
      </c>
      <c r="D18">
        <v>412</v>
      </c>
      <c r="E18" s="34">
        <v>0</v>
      </c>
      <c r="F18" s="34">
        <v>0</v>
      </c>
      <c r="G18" s="34">
        <v>1</v>
      </c>
      <c r="H18" s="34" t="s">
        <v>629</v>
      </c>
      <c r="I18" s="34" t="s">
        <v>629</v>
      </c>
      <c r="J18" t="s">
        <v>630</v>
      </c>
      <c r="K18" s="33">
        <v>0</v>
      </c>
    </row>
    <row r="19" spans="1:11" x14ac:dyDescent="0.3">
      <c r="A19" s="32" t="s">
        <v>635</v>
      </c>
      <c r="B19" s="33">
        <v>158</v>
      </c>
      <c r="C19">
        <v>8</v>
      </c>
      <c r="D19">
        <v>177</v>
      </c>
      <c r="E19" s="34">
        <v>-0.13353999999999999</v>
      </c>
      <c r="F19" s="34">
        <v>0.614263</v>
      </c>
      <c r="G19" s="34">
        <v>0.874996</v>
      </c>
      <c r="H19" s="34">
        <v>0.26873399999999997</v>
      </c>
      <c r="I19" s="34">
        <v>2.6766450000000002</v>
      </c>
      <c r="J19" t="s">
        <v>630</v>
      </c>
      <c r="K19" s="33">
        <v>158</v>
      </c>
    </row>
    <row r="20" spans="1:11" x14ac:dyDescent="0.3">
      <c r="A20" s="32" t="s">
        <v>635</v>
      </c>
      <c r="B20" s="33">
        <v>630</v>
      </c>
      <c r="C20">
        <v>17</v>
      </c>
      <c r="D20">
        <v>542</v>
      </c>
      <c r="E20" s="34">
        <v>-0.47804000000000002</v>
      </c>
      <c r="F20" s="34">
        <v>0.30867299999999998</v>
      </c>
      <c r="G20" s="34">
        <v>0.62</v>
      </c>
      <c r="H20" s="34">
        <v>0.26</v>
      </c>
      <c r="I20" s="34">
        <v>1.47</v>
      </c>
      <c r="J20" t="s">
        <v>630</v>
      </c>
      <c r="K20" s="33">
        <v>630</v>
      </c>
    </row>
    <row r="21" spans="1:11" x14ac:dyDescent="0.3">
      <c r="A21" s="32" t="s">
        <v>635</v>
      </c>
      <c r="B21" s="33">
        <v>1080</v>
      </c>
      <c r="C21">
        <v>9</v>
      </c>
      <c r="D21">
        <v>395</v>
      </c>
      <c r="E21" s="34">
        <v>-0.30110999999999999</v>
      </c>
      <c r="F21" s="34">
        <v>0.41326499999999999</v>
      </c>
      <c r="G21" s="34">
        <v>0.74</v>
      </c>
      <c r="H21" s="34">
        <v>0.28000000000000003</v>
      </c>
      <c r="I21" s="34">
        <v>1.9</v>
      </c>
      <c r="J21" t="s">
        <v>630</v>
      </c>
      <c r="K21" s="33">
        <v>1080</v>
      </c>
    </row>
    <row r="22" spans="1:11" x14ac:dyDescent="0.3">
      <c r="A22" s="32" t="s">
        <v>636</v>
      </c>
      <c r="B22" s="33">
        <v>0</v>
      </c>
      <c r="C22">
        <v>61</v>
      </c>
      <c r="D22">
        <v>771</v>
      </c>
      <c r="E22" s="34">
        <v>0</v>
      </c>
      <c r="F22" s="34">
        <v>0</v>
      </c>
      <c r="G22" s="34">
        <v>1</v>
      </c>
      <c r="H22" s="34" t="s">
        <v>629</v>
      </c>
      <c r="I22" s="34" t="s">
        <v>629</v>
      </c>
      <c r="J22" t="s">
        <v>630</v>
      </c>
      <c r="K22" s="33">
        <v>0</v>
      </c>
    </row>
    <row r="23" spans="1:11" x14ac:dyDescent="0.3">
      <c r="A23" s="32" t="s">
        <v>636</v>
      </c>
      <c r="B23" s="33">
        <v>158</v>
      </c>
      <c r="C23">
        <v>13</v>
      </c>
      <c r="D23">
        <v>329</v>
      </c>
      <c r="E23" s="34">
        <v>-0.34340999999999999</v>
      </c>
      <c r="F23" s="34">
        <v>0.28535899999999997</v>
      </c>
      <c r="G23" s="34">
        <v>0.70934600000000003</v>
      </c>
      <c r="H23" s="34">
        <v>0.340005</v>
      </c>
      <c r="I23" s="34">
        <v>1.45861</v>
      </c>
      <c r="J23" t="s">
        <v>630</v>
      </c>
      <c r="K23" s="33">
        <v>158</v>
      </c>
    </row>
    <row r="24" spans="1:11" x14ac:dyDescent="0.3">
      <c r="A24" s="32" t="s">
        <v>636</v>
      </c>
      <c r="B24" s="33">
        <v>630</v>
      </c>
      <c r="C24">
        <v>35</v>
      </c>
      <c r="D24">
        <v>870</v>
      </c>
      <c r="E24" s="34">
        <v>-0.13925999999999999</v>
      </c>
      <c r="F24" s="34">
        <v>0.23724500000000001</v>
      </c>
      <c r="G24" s="34">
        <v>0.87</v>
      </c>
      <c r="H24" s="34">
        <v>0.52</v>
      </c>
      <c r="I24" s="34">
        <v>1.45</v>
      </c>
      <c r="J24" t="s">
        <v>630</v>
      </c>
      <c r="K24" s="33">
        <v>630</v>
      </c>
    </row>
    <row r="25" spans="1:11" x14ac:dyDescent="0.3">
      <c r="A25" s="32" t="s">
        <v>636</v>
      </c>
      <c r="B25" s="33">
        <v>1080</v>
      </c>
      <c r="C25">
        <v>7</v>
      </c>
      <c r="D25">
        <v>352</v>
      </c>
      <c r="E25" s="34">
        <v>-1.2729699999999999</v>
      </c>
      <c r="F25" s="34">
        <v>0.20918400000000001</v>
      </c>
      <c r="G25" s="34">
        <v>0.28000000000000003</v>
      </c>
      <c r="H25" s="34">
        <v>0.08</v>
      </c>
      <c r="I25" s="34">
        <v>0.9</v>
      </c>
      <c r="J25" t="s">
        <v>630</v>
      </c>
      <c r="K25" s="33">
        <v>1080</v>
      </c>
    </row>
    <row r="26" spans="1:11" x14ac:dyDescent="0.3">
      <c r="A26" s="32" t="s">
        <v>637</v>
      </c>
      <c r="B26" s="33">
        <v>93</v>
      </c>
      <c r="C26">
        <v>69</v>
      </c>
      <c r="D26">
        <v>578</v>
      </c>
      <c r="E26" s="34">
        <v>0</v>
      </c>
      <c r="F26" s="34">
        <v>0</v>
      </c>
      <c r="G26" s="34">
        <v>1</v>
      </c>
      <c r="H26" s="34" t="s">
        <v>629</v>
      </c>
      <c r="I26" s="34" t="s">
        <v>629</v>
      </c>
      <c r="J26" t="s">
        <v>630</v>
      </c>
      <c r="K26" s="33">
        <v>93</v>
      </c>
    </row>
    <row r="27" spans="1:11" x14ac:dyDescent="0.3">
      <c r="A27" s="32" t="s">
        <v>637</v>
      </c>
      <c r="B27" s="33">
        <v>371</v>
      </c>
      <c r="C27">
        <v>70</v>
      </c>
      <c r="D27">
        <v>853</v>
      </c>
      <c r="E27" s="34">
        <v>6.5055000000000002E-2</v>
      </c>
      <c r="F27" s="34">
        <v>0.20402799999999999</v>
      </c>
      <c r="G27" s="34">
        <v>1.067218</v>
      </c>
      <c r="H27" s="34">
        <v>0.73738300000000001</v>
      </c>
      <c r="I27" s="34">
        <v>1.5371729999999999</v>
      </c>
      <c r="J27" t="s">
        <v>630</v>
      </c>
      <c r="K27" s="33">
        <v>371</v>
      </c>
    </row>
    <row r="28" spans="1:11" x14ac:dyDescent="0.3">
      <c r="A28" s="32" t="s">
        <v>637</v>
      </c>
      <c r="B28" s="33">
        <v>900</v>
      </c>
      <c r="C28">
        <v>58</v>
      </c>
      <c r="D28">
        <v>776</v>
      </c>
      <c r="E28" s="34">
        <v>-8.0399999999999999E-2</v>
      </c>
      <c r="F28" s="34">
        <v>0.18907499999999999</v>
      </c>
      <c r="G28" s="34">
        <v>0.92274400000000001</v>
      </c>
      <c r="H28" s="34">
        <v>0.62885000000000002</v>
      </c>
      <c r="I28" s="34">
        <v>1.370025</v>
      </c>
      <c r="J28" t="s">
        <v>630</v>
      </c>
      <c r="K28" s="33">
        <v>900</v>
      </c>
    </row>
    <row r="29" spans="1:11" x14ac:dyDescent="0.3">
      <c r="A29" s="32" t="s">
        <v>637</v>
      </c>
      <c r="B29" s="33">
        <v>1680</v>
      </c>
      <c r="C29">
        <v>48</v>
      </c>
      <c r="D29">
        <v>804</v>
      </c>
      <c r="E29" s="34">
        <v>-0.34549000000000002</v>
      </c>
      <c r="F29" s="34">
        <v>0.172259</v>
      </c>
      <c r="G29" s="34">
        <v>0.70787199999999995</v>
      </c>
      <c r="H29" s="34">
        <v>0.449297</v>
      </c>
      <c r="I29" s="34">
        <v>1.124552</v>
      </c>
      <c r="J29" t="s">
        <v>630</v>
      </c>
      <c r="K29" s="33">
        <v>1680</v>
      </c>
    </row>
    <row r="30" spans="1:11" x14ac:dyDescent="0.3">
      <c r="A30" s="32" t="s">
        <v>638</v>
      </c>
      <c r="B30" s="33">
        <v>0</v>
      </c>
      <c r="C30">
        <v>102</v>
      </c>
      <c r="D30">
        <v>520</v>
      </c>
      <c r="E30" s="34">
        <v>0</v>
      </c>
      <c r="F30" s="34">
        <v>0</v>
      </c>
      <c r="G30" s="34">
        <v>1</v>
      </c>
      <c r="H30" s="34" t="s">
        <v>629</v>
      </c>
      <c r="I30" s="34" t="s">
        <v>629</v>
      </c>
      <c r="J30" t="s">
        <v>630</v>
      </c>
      <c r="K30" s="33">
        <v>0</v>
      </c>
    </row>
    <row r="31" spans="1:11" x14ac:dyDescent="0.3">
      <c r="A31" s="32" t="s">
        <v>638</v>
      </c>
      <c r="B31" s="33">
        <v>200</v>
      </c>
      <c r="C31">
        <v>99</v>
      </c>
      <c r="D31">
        <v>650</v>
      </c>
      <c r="E31" s="34">
        <v>-0.26784999999999998</v>
      </c>
      <c r="F31" s="34">
        <v>0.12157900000000001</v>
      </c>
      <c r="G31" s="34">
        <v>0.76502400000000004</v>
      </c>
      <c r="H31" s="34">
        <v>0.56013000000000002</v>
      </c>
      <c r="I31" s="34">
        <v>1.036718</v>
      </c>
      <c r="J31" t="s">
        <v>630</v>
      </c>
      <c r="K31" s="33">
        <v>200</v>
      </c>
    </row>
    <row r="32" spans="1:11" x14ac:dyDescent="0.3">
      <c r="A32" s="32" t="s">
        <v>638</v>
      </c>
      <c r="B32" s="33">
        <v>800</v>
      </c>
      <c r="C32">
        <v>81</v>
      </c>
      <c r="D32">
        <v>710</v>
      </c>
      <c r="E32" s="34">
        <v>-0.37426999999999999</v>
      </c>
      <c r="F32" s="34">
        <v>0.11824</v>
      </c>
      <c r="G32" s="34">
        <v>0.68779199999999996</v>
      </c>
      <c r="H32" s="34">
        <v>0.49026399999999998</v>
      </c>
      <c r="I32" s="34">
        <v>0.95376499999999997</v>
      </c>
      <c r="J32" t="s">
        <v>630</v>
      </c>
      <c r="K32" s="33">
        <v>800</v>
      </c>
    </row>
    <row r="34" spans="1:1" x14ac:dyDescent="0.3">
      <c r="A34" s="32"/>
    </row>
    <row r="35" spans="1:1" x14ac:dyDescent="0.3">
      <c r="A35" s="32"/>
    </row>
    <row r="36" spans="1:1" x14ac:dyDescent="0.3">
      <c r="A36" s="32"/>
    </row>
    <row r="37" spans="1:1" x14ac:dyDescent="0.3">
      <c r="A37" s="32"/>
    </row>
    <row r="38" spans="1:1" x14ac:dyDescent="0.3">
      <c r="A38" s="32"/>
    </row>
    <row r="39" spans="1:1" x14ac:dyDescent="0.3">
      <c r="A39" s="32"/>
    </row>
    <row r="40" spans="1:1" x14ac:dyDescent="0.3">
      <c r="A40" s="32"/>
    </row>
    <row r="41" spans="1:1" x14ac:dyDescent="0.3">
      <c r="A41" s="32"/>
    </row>
    <row r="42" spans="1:1" x14ac:dyDescent="0.3">
      <c r="A42" s="32"/>
    </row>
    <row r="43" spans="1:1" x14ac:dyDescent="0.3">
      <c r="A43" s="32"/>
    </row>
    <row r="44" spans="1:1" x14ac:dyDescent="0.3">
      <c r="A44"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Dementia studies</vt:lpstr>
      <vt:lpstr>Alzheimer's disease studies</vt:lpstr>
      <vt:lpstr>Vascular dementia studies</vt:lpstr>
      <vt:lpstr>Work-related physical activity</vt:lpstr>
      <vt:lpstr>Quality assessment</vt:lpstr>
      <vt:lpstr>Dose-response_ACD_AllStudies</vt:lpstr>
      <vt:lpstr>Dose-response_ACD_3OrMoreGroups</vt:lpstr>
      <vt:lpstr>Dose-response_AD_AllStudies</vt:lpstr>
      <vt:lpstr>Dose-response_AD_3OrMoreGroups</vt:lpstr>
      <vt:lpstr>Dose-response_VD_AllStudies</vt:lpstr>
      <vt:lpstr>Dose-response_VD_3OrMoreGroups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Iso-Markku, Paula H</dc:creator>
  <cp:lastModifiedBy>Iso-Markku, Paula H</cp:lastModifiedBy>
  <dcterms:created xsi:type="dcterms:W3CDTF">2021-02-11T06:48:17Z</dcterms:created>
  <dcterms:modified xsi:type="dcterms:W3CDTF">2021-12-29T11:29:15Z</dcterms:modified>
</cp:coreProperties>
</file>